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ccgovtnz.sharepoint.com/sites/spot/Urban Development/City Design/Transitional Programme/01 Projects/Kilbirnie Connections/Low traffic neighbourhood - Freyberg/Monitoring and Evaluation/"/>
    </mc:Choice>
  </mc:AlternateContent>
  <xr:revisionPtr revIDLastSave="0" documentId="8_{F68CE45A-75CD-47E2-A746-49417771142F}" xr6:coauthVersionLast="47" xr6:coauthVersionMax="47" xr10:uidLastSave="{00000000-0000-0000-0000-000000000000}"/>
  <bookViews>
    <workbookView xWindow="-120" yWindow="-120" windowWidth="29040" windowHeight="15720" xr2:uid="{921759B7-C4AA-4645-B8F9-03DC8FD29E1D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" l="1"/>
  <c r="H26" i="1"/>
  <c r="K23" i="1"/>
  <c r="K22" i="1"/>
  <c r="K25" i="1"/>
  <c r="K16" i="1"/>
  <c r="K18" i="1"/>
  <c r="K15" i="1"/>
  <c r="K11" i="1"/>
  <c r="K9" i="1"/>
  <c r="K8" i="1"/>
  <c r="N25" i="1"/>
  <c r="N18" i="1"/>
  <c r="N11" i="1"/>
  <c r="N9" i="1"/>
  <c r="M12" i="1" l="1"/>
  <c r="D30" i="1"/>
  <c r="D28" i="1"/>
  <c r="H30" i="1"/>
  <c r="D31" i="1" l="1"/>
  <c r="C27" i="1"/>
  <c r="D27" i="1"/>
  <c r="E27" i="1"/>
  <c r="F27" i="1"/>
  <c r="G27" i="1"/>
  <c r="H27" i="1"/>
  <c r="I27" i="1"/>
  <c r="J27" i="1"/>
  <c r="L27" i="1"/>
  <c r="M27" i="1"/>
  <c r="C26" i="1"/>
  <c r="D26" i="1"/>
  <c r="E26" i="1"/>
  <c r="F26" i="1"/>
  <c r="G26" i="1"/>
  <c r="I26" i="1"/>
  <c r="J26" i="1"/>
  <c r="L26" i="1"/>
  <c r="M26" i="1"/>
  <c r="B27" i="1"/>
  <c r="B26" i="1"/>
  <c r="C20" i="1"/>
  <c r="D20" i="1"/>
  <c r="E20" i="1"/>
  <c r="F20" i="1"/>
  <c r="G20" i="1"/>
  <c r="H20" i="1"/>
  <c r="I20" i="1"/>
  <c r="J20" i="1"/>
  <c r="L20" i="1"/>
  <c r="B20" i="1"/>
  <c r="C19" i="1"/>
  <c r="D19" i="1"/>
  <c r="E19" i="1"/>
  <c r="F19" i="1"/>
  <c r="G19" i="1"/>
  <c r="H19" i="1"/>
  <c r="I19" i="1"/>
  <c r="J19" i="1"/>
  <c r="L19" i="1"/>
  <c r="M19" i="1"/>
  <c r="B19" i="1"/>
  <c r="C13" i="1"/>
  <c r="D13" i="1"/>
  <c r="E13" i="1"/>
  <c r="F13" i="1"/>
  <c r="G13" i="1"/>
  <c r="H13" i="1"/>
  <c r="I13" i="1"/>
  <c r="J13" i="1"/>
  <c r="B13" i="1"/>
  <c r="C12" i="1"/>
  <c r="D12" i="1"/>
  <c r="E12" i="1"/>
  <c r="F12" i="1"/>
  <c r="G12" i="1"/>
  <c r="H12" i="1"/>
  <c r="I12" i="1"/>
  <c r="J12" i="1"/>
  <c r="B12" i="1"/>
  <c r="M13" i="1"/>
  <c r="L12" i="1"/>
  <c r="N12" i="1" s="1"/>
  <c r="N19" i="1" l="1"/>
  <c r="N26" i="1"/>
  <c r="L13" i="1"/>
  <c r="L36" i="1" l="1"/>
  <c r="J36" i="1"/>
  <c r="M36" i="1" s="1"/>
  <c r="N43" i="1" l="1"/>
  <c r="N38" i="1"/>
  <c r="N41" i="1"/>
  <c r="M17" i="1" l="1"/>
  <c r="L17" i="1"/>
  <c r="E24" i="1"/>
  <c r="J17" i="1"/>
  <c r="I17" i="1"/>
  <c r="J24" i="1"/>
  <c r="L24" i="1"/>
  <c r="M24" i="1"/>
  <c r="I24" i="1"/>
  <c r="G24" i="1"/>
  <c r="H24" i="1"/>
  <c r="F24" i="1"/>
  <c r="C24" i="1"/>
  <c r="D24" i="1"/>
  <c r="B24" i="1"/>
  <c r="E17" i="1"/>
  <c r="C17" i="1"/>
  <c r="B17" i="1"/>
  <c r="C10" i="1"/>
  <c r="B10" i="1"/>
  <c r="H29" i="1"/>
  <c r="H28" i="1"/>
  <c r="H31" i="1" s="1"/>
  <c r="D17" i="1"/>
  <c r="F17" i="1"/>
  <c r="G17" i="1"/>
  <c r="H17" i="1"/>
  <c r="N22" i="1"/>
  <c r="D29" i="1"/>
  <c r="D10" i="1"/>
  <c r="H10" i="1"/>
  <c r="I10" i="1"/>
  <c r="J10" i="1"/>
  <c r="L10" i="1"/>
  <c r="M10" i="1"/>
  <c r="F10" i="1"/>
  <c r="G10" i="1"/>
  <c r="E10" i="1"/>
  <c r="N8" i="1"/>
  <c r="N10" i="1" l="1"/>
  <c r="N17" i="1"/>
  <c r="N23" i="1"/>
  <c r="N15" i="1"/>
  <c r="N16" i="1"/>
  <c r="N24" i="1" l="1"/>
  <c r="N31" i="1"/>
  <c r="L6" i="1"/>
  <c r="J6" i="1"/>
  <c r="M6" i="1" s="1"/>
</calcChain>
</file>

<file path=xl/sharedStrings.xml><?xml version="1.0" encoding="utf-8"?>
<sst xmlns="http://schemas.openxmlformats.org/spreadsheetml/2006/main" count="75" uniqueCount="32">
  <si>
    <t>AVERAGES</t>
  </si>
  <si>
    <t>5 Day Average</t>
  </si>
  <si>
    <t>7 Day Average</t>
  </si>
  <si>
    <t>ADT (Vehicles per Day)</t>
  </si>
  <si>
    <t>%HCV</t>
  </si>
  <si>
    <t>85th Percentile Speed</t>
  </si>
  <si>
    <t>Mean Speed</t>
  </si>
  <si>
    <t>Southbound</t>
  </si>
  <si>
    <t>Northbound</t>
  </si>
  <si>
    <t>Both</t>
  </si>
  <si>
    <t xml:space="preserve">Freyberg St - Freyberg St-#1 Slip to Wha St </t>
  </si>
  <si>
    <t>Freyberg</t>
  </si>
  <si>
    <t>06-12/09/23</t>
  </si>
  <si>
    <t>20-26/03/24</t>
  </si>
  <si>
    <t>% Diff. 2023 - 2024</t>
  </si>
  <si>
    <t>2-8/04/25</t>
  </si>
  <si>
    <t>%diff 2023 - 2025</t>
  </si>
  <si>
    <t>%diff from 2024 - 2025</t>
  </si>
  <si>
    <t xml:space="preserve">Onepu Rd - Endeavour St to Resolution St </t>
  </si>
  <si>
    <t>Onepu</t>
  </si>
  <si>
    <t xml:space="preserve">% Diff. </t>
  </si>
  <si>
    <t xml:space="preserve">Queens Dr - Lerwick Tce to Tavistock Rd </t>
  </si>
  <si>
    <t>Queens</t>
  </si>
  <si>
    <t xml:space="preserve">Total vehicle numbers </t>
  </si>
  <si>
    <t>% Diff. 2023-25</t>
  </si>
  <si>
    <t xml:space="preserve">Average total speed reduction </t>
  </si>
  <si>
    <t>Change log - 2025 data added to table above 5/05/25</t>
  </si>
  <si>
    <t xml:space="preserve">ADDITIONAL TUBE COUNTS </t>
  </si>
  <si>
    <t>Queens Dr - Tavistock Rd to Queens Dr Slip</t>
  </si>
  <si>
    <t>02 - 08/05/24</t>
  </si>
  <si>
    <t xml:space="preserve">Palm Ave - Wha St to Palm Ave </t>
  </si>
  <si>
    <t>Freyberg St - Wha St to Toru 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</si>
</sst>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d\,&quot; &quot;dd/mmm/yy"/>
    <numFmt numFmtId="165" formatCode="#,##0.0"/>
    <numFmt numFmtId="166" formatCode="0.0%"/>
    <numFmt numFmtId="167" formatCode="0.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8" tint="0.3999755851924192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FF0000"/>
      </left>
      <right style="medium">
        <color indexed="64"/>
      </right>
      <top style="medium">
        <color rgb="FFFF0000"/>
      </top>
      <bottom style="medium">
        <color rgb="FFFF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indexed="64"/>
      </right>
      <top style="medium">
        <color rgb="FFFF0000"/>
      </top>
      <bottom style="medium">
        <color indexed="64"/>
      </bottom>
      <diagonal/>
    </border>
    <border>
      <left style="medium">
        <color rgb="FFFF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/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/>
      <top style="medium">
        <color rgb="FFFF0000"/>
      </top>
      <bottom style="medium">
        <color indexed="64"/>
      </bottom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FF0000"/>
      </right>
      <top style="medium">
        <color indexed="64"/>
      </top>
      <bottom style="medium">
        <color indexed="64"/>
      </bottom>
      <diagonal/>
    </border>
    <border>
      <left/>
      <right style="medium">
        <color rgb="FFFF0000"/>
      </right>
      <top style="medium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indexed="64"/>
      </right>
      <top/>
      <bottom/>
      <diagonal/>
    </border>
    <border>
      <left style="medium">
        <color rgb="FFFF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FF0000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219">
    <xf numFmtId="0" fontId="0" fillId="0" borderId="0" xfId="0"/>
    <xf numFmtId="0" fontId="4" fillId="2" borderId="8" xfId="2" applyFont="1" applyFill="1" applyBorder="1" applyAlignment="1">
      <alignment horizontal="center" wrapText="1"/>
    </xf>
    <xf numFmtId="0" fontId="4" fillId="2" borderId="9" xfId="2" applyFont="1" applyFill="1" applyBorder="1" applyAlignment="1">
      <alignment horizontal="center" wrapText="1"/>
    </xf>
    <xf numFmtId="0" fontId="4" fillId="2" borderId="10" xfId="2" applyFont="1" applyFill="1" applyBorder="1" applyAlignment="1">
      <alignment horizontal="center" wrapText="1"/>
    </xf>
    <xf numFmtId="0" fontId="0" fillId="0" borderId="13" xfId="0" applyBorder="1"/>
    <xf numFmtId="0" fontId="4" fillId="3" borderId="2" xfId="2" applyFont="1" applyFill="1" applyBorder="1" applyAlignment="1">
      <alignment horizontal="center"/>
    </xf>
    <xf numFmtId="0" fontId="0" fillId="3" borderId="2" xfId="0" applyFill="1" applyBorder="1"/>
    <xf numFmtId="167" fontId="0" fillId="0" borderId="5" xfId="0" applyNumberFormat="1" applyBorder="1" applyAlignment="1">
      <alignment horizontal="center"/>
    </xf>
    <xf numFmtId="9" fontId="0" fillId="0" borderId="0" xfId="1" applyFont="1"/>
    <xf numFmtId="167" fontId="0" fillId="0" borderId="7" xfId="0" applyNumberFormat="1" applyBorder="1" applyAlignment="1">
      <alignment horizontal="center"/>
    </xf>
    <xf numFmtId="0" fontId="0" fillId="3" borderId="15" xfId="0" applyFill="1" applyBorder="1"/>
    <xf numFmtId="0" fontId="0" fillId="0" borderId="12" xfId="0" applyBorder="1" applyAlignment="1">
      <alignment horizontal="center"/>
    </xf>
    <xf numFmtId="167" fontId="0" fillId="0" borderId="3" xfId="0" applyNumberFormat="1" applyBorder="1" applyAlignment="1">
      <alignment horizontal="center"/>
    </xf>
    <xf numFmtId="0" fontId="0" fillId="4" borderId="20" xfId="0" applyFill="1" applyBorder="1"/>
    <xf numFmtId="0" fontId="0" fillId="3" borderId="20" xfId="0" applyFill="1" applyBorder="1"/>
    <xf numFmtId="0" fontId="0" fillId="3" borderId="21" xfId="0" applyFill="1" applyBorder="1"/>
    <xf numFmtId="167" fontId="0" fillId="0" borderId="8" xfId="0" applyNumberFormat="1" applyBorder="1" applyAlignment="1">
      <alignment horizontal="center"/>
    </xf>
    <xf numFmtId="0" fontId="0" fillId="3" borderId="23" xfId="0" applyFill="1" applyBorder="1"/>
    <xf numFmtId="0" fontId="0" fillId="0" borderId="32" xfId="0" applyBorder="1"/>
    <xf numFmtId="0" fontId="0" fillId="0" borderId="31" xfId="0" applyBorder="1"/>
    <xf numFmtId="167" fontId="0" fillId="0" borderId="9" xfId="0" applyNumberFormat="1" applyBorder="1" applyAlignment="1">
      <alignment horizontal="center"/>
    </xf>
    <xf numFmtId="166" fontId="0" fillId="0" borderId="18" xfId="1" applyNumberFormat="1" applyFont="1" applyBorder="1" applyAlignment="1">
      <alignment horizontal="center"/>
    </xf>
    <xf numFmtId="167" fontId="0" fillId="0" borderId="26" xfId="0" applyNumberFormat="1" applyBorder="1" applyAlignment="1">
      <alignment horizontal="center"/>
    </xf>
    <xf numFmtId="0" fontId="4" fillId="2" borderId="17" xfId="2" applyFont="1" applyFill="1" applyBorder="1" applyAlignment="1">
      <alignment horizontal="center" wrapText="1"/>
    </xf>
    <xf numFmtId="0" fontId="4" fillId="2" borderId="18" xfId="2" applyFont="1" applyFill="1" applyBorder="1" applyAlignment="1">
      <alignment horizontal="center" wrapText="1"/>
    </xf>
    <xf numFmtId="167" fontId="0" fillId="0" borderId="35" xfId="0" applyNumberFormat="1" applyBorder="1" applyAlignment="1">
      <alignment horizontal="center"/>
    </xf>
    <xf numFmtId="167" fontId="0" fillId="0" borderId="27" xfId="0" applyNumberFormat="1" applyBorder="1" applyAlignment="1">
      <alignment horizontal="center"/>
    </xf>
    <xf numFmtId="166" fontId="0" fillId="0" borderId="36" xfId="1" applyNumberFormat="1" applyFont="1" applyBorder="1" applyAlignment="1">
      <alignment horizontal="center"/>
    </xf>
    <xf numFmtId="167" fontId="0" fillId="0" borderId="28" xfId="0" applyNumberFormat="1" applyBorder="1" applyAlignment="1">
      <alignment horizontal="center"/>
    </xf>
    <xf numFmtId="166" fontId="0" fillId="0" borderId="17" xfId="1" applyNumberFormat="1" applyFont="1" applyBorder="1" applyAlignment="1">
      <alignment horizontal="center"/>
    </xf>
    <xf numFmtId="166" fontId="0" fillId="0" borderId="9" xfId="1" applyNumberFormat="1" applyFont="1" applyBorder="1" applyAlignment="1">
      <alignment horizontal="center"/>
    </xf>
    <xf numFmtId="165" fontId="0" fillId="3" borderId="24" xfId="0" applyNumberFormat="1" applyFill="1" applyBorder="1"/>
    <xf numFmtId="0" fontId="0" fillId="3" borderId="1" xfId="0" applyFill="1" applyBorder="1"/>
    <xf numFmtId="166" fontId="0" fillId="0" borderId="39" xfId="1" applyNumberFormat="1" applyFont="1" applyBorder="1" applyAlignment="1">
      <alignment horizontal="center"/>
    </xf>
    <xf numFmtId="0" fontId="0" fillId="3" borderId="24" xfId="0" applyFill="1" applyBorder="1"/>
    <xf numFmtId="166" fontId="0" fillId="0" borderId="10" xfId="1" applyNumberFormat="1" applyFont="1" applyBorder="1" applyAlignment="1">
      <alignment horizontal="center"/>
    </xf>
    <xf numFmtId="0" fontId="4" fillId="3" borderId="24" xfId="2" applyFont="1" applyFill="1" applyBorder="1" applyAlignment="1">
      <alignment horizontal="center"/>
    </xf>
    <xf numFmtId="9" fontId="0" fillId="0" borderId="39" xfId="1" applyFont="1" applyBorder="1" applyAlignment="1">
      <alignment horizontal="center"/>
    </xf>
    <xf numFmtId="0" fontId="4" fillId="3" borderId="23" xfId="2" applyFont="1" applyFill="1" applyBorder="1" applyAlignment="1">
      <alignment horizontal="center"/>
    </xf>
    <xf numFmtId="9" fontId="0" fillId="0" borderId="28" xfId="1" applyFont="1" applyBorder="1" applyAlignment="1">
      <alignment horizontal="center"/>
    </xf>
    <xf numFmtId="9" fontId="0" fillId="0" borderId="41" xfId="1" applyFont="1" applyBorder="1" applyAlignment="1">
      <alignment horizontal="center"/>
    </xf>
    <xf numFmtId="9" fontId="0" fillId="0" borderId="40" xfId="1" applyFont="1" applyBorder="1" applyAlignment="1">
      <alignment horizontal="center"/>
    </xf>
    <xf numFmtId="9" fontId="0" fillId="0" borderId="3" xfId="1" applyFont="1" applyBorder="1" applyAlignment="1">
      <alignment horizontal="center"/>
    </xf>
    <xf numFmtId="9" fontId="0" fillId="0" borderId="4" xfId="1" applyFont="1" applyBorder="1" applyAlignment="1">
      <alignment horizontal="center"/>
    </xf>
    <xf numFmtId="165" fontId="0" fillId="0" borderId="36" xfId="0" applyNumberForma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0" fontId="0" fillId="3" borderId="23" xfId="0" applyFill="1" applyBorder="1" applyAlignment="1">
      <alignment horizontal="center"/>
    </xf>
    <xf numFmtId="165" fontId="0" fillId="3" borderId="24" xfId="0" applyNumberFormat="1" applyFill="1" applyBorder="1" applyAlignment="1">
      <alignment horizontal="center"/>
    </xf>
    <xf numFmtId="9" fontId="0" fillId="0" borderId="37" xfId="1" applyFont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4" fillId="2" borderId="5" xfId="2" applyFont="1" applyFill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167" fontId="0" fillId="0" borderId="0" xfId="0" applyNumberFormat="1"/>
    <xf numFmtId="0" fontId="2" fillId="3" borderId="2" xfId="0" applyFont="1" applyFill="1" applyBorder="1"/>
    <xf numFmtId="0" fontId="2" fillId="3" borderId="23" xfId="0" applyFont="1" applyFill="1" applyBorder="1"/>
    <xf numFmtId="0" fontId="0" fillId="4" borderId="42" xfId="0" applyFill="1" applyBorder="1"/>
    <xf numFmtId="0" fontId="0" fillId="4" borderId="44" xfId="0" applyFill="1" applyBorder="1"/>
    <xf numFmtId="9" fontId="0" fillId="0" borderId="7" xfId="1" applyFont="1" applyBorder="1" applyAlignment="1">
      <alignment horizontal="center"/>
    </xf>
    <xf numFmtId="9" fontId="0" fillId="0" borderId="45" xfId="1" applyFont="1" applyBorder="1" applyAlignment="1">
      <alignment horizontal="center"/>
    </xf>
    <xf numFmtId="166" fontId="0" fillId="0" borderId="45" xfId="1" applyNumberFormat="1" applyFont="1" applyBorder="1" applyAlignment="1">
      <alignment horizontal="center"/>
    </xf>
    <xf numFmtId="0" fontId="0" fillId="3" borderId="29" xfId="0" applyFill="1" applyBorder="1"/>
    <xf numFmtId="0" fontId="0" fillId="5" borderId="5" xfId="0" applyFill="1" applyBorder="1"/>
    <xf numFmtId="0" fontId="0" fillId="5" borderId="24" xfId="0" applyFill="1" applyBorder="1"/>
    <xf numFmtId="9" fontId="0" fillId="6" borderId="35" xfId="1" applyFont="1" applyFill="1" applyBorder="1"/>
    <xf numFmtId="0" fontId="0" fillId="6" borderId="27" xfId="0" applyFill="1" applyBorder="1"/>
    <xf numFmtId="0" fontId="6" fillId="6" borderId="36" xfId="0" applyFont="1" applyFill="1" applyBorder="1"/>
    <xf numFmtId="0" fontId="0" fillId="6" borderId="38" xfId="0" applyFill="1" applyBorder="1"/>
    <xf numFmtId="0" fontId="0" fillId="6" borderId="5" xfId="0" applyFill="1" applyBorder="1"/>
    <xf numFmtId="0" fontId="0" fillId="6" borderId="36" xfId="0" applyFill="1" applyBorder="1"/>
    <xf numFmtId="0" fontId="0" fillId="6" borderId="10" xfId="0" applyFill="1" applyBorder="1"/>
    <xf numFmtId="9" fontId="0" fillId="0" borderId="39" xfId="1" applyFont="1" applyFill="1" applyBorder="1" applyAlignment="1">
      <alignment horizontal="center"/>
    </xf>
    <xf numFmtId="0" fontId="0" fillId="6" borderId="7" xfId="0" applyFill="1" applyBorder="1"/>
    <xf numFmtId="9" fontId="0" fillId="0" borderId="0" xfId="0" applyNumberFormat="1"/>
    <xf numFmtId="9" fontId="5" fillId="7" borderId="0" xfId="0" applyNumberFormat="1" applyFont="1" applyFill="1"/>
    <xf numFmtId="9" fontId="5" fillId="0" borderId="0" xfId="0" applyNumberFormat="1" applyFont="1"/>
    <xf numFmtId="166" fontId="0" fillId="0" borderId="18" xfId="1" applyNumberFormat="1" applyFont="1" applyFill="1" applyBorder="1" applyAlignment="1">
      <alignment horizontal="center"/>
    </xf>
    <xf numFmtId="0" fontId="7" fillId="5" borderId="29" xfId="0" applyFont="1" applyFill="1" applyBorder="1"/>
    <xf numFmtId="0" fontId="0" fillId="5" borderId="27" xfId="0" applyFill="1" applyBorder="1"/>
    <xf numFmtId="0" fontId="0" fillId="5" borderId="35" xfId="0" applyFill="1" applyBorder="1"/>
    <xf numFmtId="0" fontId="0" fillId="5" borderId="26" xfId="0" applyFill="1" applyBorder="1"/>
    <xf numFmtId="166" fontId="6" fillId="0" borderId="25" xfId="1" applyNumberFormat="1" applyFont="1" applyBorder="1" applyAlignment="1">
      <alignment horizontal="center"/>
    </xf>
    <xf numFmtId="166" fontId="6" fillId="0" borderId="33" xfId="1" applyNumberFormat="1" applyFont="1" applyBorder="1" applyAlignment="1">
      <alignment horizontal="center"/>
    </xf>
    <xf numFmtId="0" fontId="0" fillId="6" borderId="29" xfId="0" applyFill="1" applyBorder="1"/>
    <xf numFmtId="0" fontId="7" fillId="5" borderId="26" xfId="0" applyFont="1" applyFill="1" applyBorder="1"/>
    <xf numFmtId="165" fontId="3" fillId="0" borderId="5" xfId="2" applyNumberFormat="1" applyBorder="1" applyAlignment="1">
      <alignment horizontal="center"/>
    </xf>
    <xf numFmtId="166" fontId="3" fillId="0" borderId="5" xfId="2" applyNumberForma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5" fontId="3" fillId="0" borderId="3" xfId="2" applyNumberFormat="1" applyBorder="1" applyAlignment="1">
      <alignment horizontal="center"/>
    </xf>
    <xf numFmtId="9" fontId="0" fillId="0" borderId="19" xfId="1" applyFont="1" applyFill="1" applyBorder="1" applyAlignment="1">
      <alignment horizontal="center"/>
    </xf>
    <xf numFmtId="9" fontId="0" fillId="0" borderId="11" xfId="1" applyFont="1" applyFill="1" applyBorder="1" applyAlignment="1">
      <alignment horizontal="center"/>
    </xf>
    <xf numFmtId="9" fontId="0" fillId="0" borderId="34" xfId="1" applyFont="1" applyFill="1" applyBorder="1" applyAlignment="1">
      <alignment horizontal="center"/>
    </xf>
    <xf numFmtId="166" fontId="0" fillId="0" borderId="8" xfId="1" applyNumberFormat="1" applyFont="1" applyBorder="1" applyAlignment="1">
      <alignment horizontal="center"/>
    </xf>
    <xf numFmtId="0" fontId="4" fillId="3" borderId="4" xfId="2" applyFont="1" applyFill="1" applyBorder="1" applyAlignment="1">
      <alignment horizontal="left"/>
    </xf>
    <xf numFmtId="0" fontId="4" fillId="3" borderId="15" xfId="2" applyFont="1" applyFill="1" applyBorder="1" applyAlignment="1">
      <alignment horizontal="center"/>
    </xf>
    <xf numFmtId="164" fontId="4" fillId="2" borderId="43" xfId="2" applyNumberFormat="1" applyFont="1" applyFill="1" applyBorder="1" applyAlignment="1">
      <alignment horizontal="center"/>
    </xf>
    <xf numFmtId="0" fontId="9" fillId="0" borderId="0" xfId="0" applyFont="1"/>
    <xf numFmtId="9" fontId="9" fillId="0" borderId="0" xfId="1" applyFont="1" applyFill="1" applyBorder="1" applyAlignment="1">
      <alignment horizontal="center"/>
    </xf>
    <xf numFmtId="0" fontId="8" fillId="0" borderId="0" xfId="0" applyFont="1"/>
    <xf numFmtId="9" fontId="0" fillId="0" borderId="45" xfId="1" applyFont="1" applyFill="1" applyBorder="1" applyAlignment="1">
      <alignment horizontal="center"/>
    </xf>
    <xf numFmtId="0" fontId="0" fillId="6" borderId="49" xfId="0" applyFill="1" applyBorder="1"/>
    <xf numFmtId="0" fontId="0" fillId="5" borderId="34" xfId="0" applyFill="1" applyBorder="1"/>
    <xf numFmtId="9" fontId="0" fillId="0" borderId="50" xfId="1" applyFont="1" applyBorder="1" applyAlignment="1">
      <alignment horizontal="center"/>
    </xf>
    <xf numFmtId="0" fontId="0" fillId="6" borderId="51" xfId="0" applyFill="1" applyBorder="1"/>
    <xf numFmtId="0" fontId="0" fillId="6" borderId="19" xfId="0" applyFill="1" applyBorder="1"/>
    <xf numFmtId="0" fontId="0" fillId="6" borderId="11" xfId="0" applyFill="1" applyBorder="1"/>
    <xf numFmtId="0" fontId="2" fillId="5" borderId="11" xfId="0" applyFont="1" applyFill="1" applyBorder="1"/>
    <xf numFmtId="9" fontId="0" fillId="0" borderId="52" xfId="1" applyFont="1" applyFill="1" applyBorder="1" applyAlignment="1">
      <alignment horizontal="center"/>
    </xf>
    <xf numFmtId="0" fontId="0" fillId="3" borderId="53" xfId="0" applyFill="1" applyBorder="1"/>
    <xf numFmtId="165" fontId="0" fillId="0" borderId="54" xfId="0" applyNumberFormat="1" applyBorder="1" applyAlignment="1">
      <alignment horizontal="center"/>
    </xf>
    <xf numFmtId="0" fontId="0" fillId="4" borderId="53" xfId="0" applyFill="1" applyBorder="1"/>
    <xf numFmtId="0" fontId="0" fillId="3" borderId="55" xfId="0" applyFill="1" applyBorder="1" applyAlignment="1">
      <alignment horizontal="center"/>
    </xf>
    <xf numFmtId="0" fontId="0" fillId="3" borderId="56" xfId="0" applyFill="1" applyBorder="1"/>
    <xf numFmtId="165" fontId="3" fillId="0" borderId="57" xfId="2" applyNumberFormat="1" applyBorder="1" applyAlignment="1">
      <alignment horizontal="center"/>
    </xf>
    <xf numFmtId="165" fontId="0" fillId="0" borderId="58" xfId="0" applyNumberFormat="1" applyBorder="1" applyAlignment="1">
      <alignment horizontal="center"/>
    </xf>
    <xf numFmtId="165" fontId="3" fillId="0" borderId="59" xfId="2" applyNumberFormat="1" applyBorder="1" applyAlignment="1">
      <alignment horizontal="center"/>
    </xf>
    <xf numFmtId="0" fontId="0" fillId="4" borderId="64" xfId="0" applyFill="1" applyBorder="1"/>
    <xf numFmtId="0" fontId="0" fillId="0" borderId="65" xfId="0" applyBorder="1"/>
    <xf numFmtId="0" fontId="0" fillId="4" borderId="67" xfId="0" applyFill="1" applyBorder="1"/>
    <xf numFmtId="0" fontId="0" fillId="4" borderId="68" xfId="0" applyFill="1" applyBorder="1"/>
    <xf numFmtId="0" fontId="2" fillId="0" borderId="69" xfId="0" applyFont="1" applyBorder="1" applyAlignment="1">
      <alignment horizontal="center"/>
    </xf>
    <xf numFmtId="0" fontId="4" fillId="3" borderId="1" xfId="2" applyFont="1" applyFill="1" applyBorder="1" applyAlignment="1">
      <alignment horizontal="left"/>
    </xf>
    <xf numFmtId="166" fontId="3" fillId="0" borderId="6" xfId="2" applyNumberFormat="1" applyBorder="1" applyAlignment="1">
      <alignment horizontal="center"/>
    </xf>
    <xf numFmtId="166" fontId="3" fillId="0" borderId="70" xfId="2" applyNumberFormat="1" applyBorder="1" applyAlignment="1">
      <alignment horizontal="center"/>
    </xf>
    <xf numFmtId="167" fontId="0" fillId="0" borderId="0" xfId="0" applyNumberFormat="1" applyAlignment="1">
      <alignment horizontal="center"/>
    </xf>
    <xf numFmtId="0" fontId="0" fillId="3" borderId="44" xfId="0" applyFill="1" applyBorder="1"/>
    <xf numFmtId="9" fontId="0" fillId="0" borderId="71" xfId="1" applyFont="1" applyBorder="1" applyAlignment="1">
      <alignment horizontal="center"/>
    </xf>
    <xf numFmtId="9" fontId="0" fillId="0" borderId="71" xfId="1" applyFont="1" applyFill="1" applyBorder="1" applyAlignment="1">
      <alignment horizontal="center"/>
    </xf>
    <xf numFmtId="0" fontId="0" fillId="9" borderId="22" xfId="0" applyFill="1" applyBorder="1"/>
    <xf numFmtId="0" fontId="11" fillId="9" borderId="73" xfId="0" applyFont="1" applyFill="1" applyBorder="1"/>
    <xf numFmtId="165" fontId="3" fillId="0" borderId="17" xfId="2" applyNumberFormat="1" applyBorder="1" applyAlignment="1">
      <alignment horizontal="center"/>
    </xf>
    <xf numFmtId="165" fontId="3" fillId="0" borderId="8" xfId="2" applyNumberFormat="1" applyBorder="1" applyAlignment="1">
      <alignment horizontal="center"/>
    </xf>
    <xf numFmtId="166" fontId="3" fillId="0" borderId="8" xfId="2" applyNumberFormat="1" applyBorder="1" applyAlignment="1">
      <alignment horizontal="center"/>
    </xf>
    <xf numFmtId="165" fontId="3" fillId="0" borderId="10" xfId="2" applyNumberFormat="1" applyBorder="1" applyAlignment="1">
      <alignment horizontal="center"/>
    </xf>
    <xf numFmtId="9" fontId="5" fillId="7" borderId="5" xfId="0" applyNumberFormat="1" applyFont="1" applyFill="1" applyBorder="1"/>
    <xf numFmtId="0" fontId="4" fillId="3" borderId="23" xfId="2" applyFont="1" applyFill="1" applyBorder="1" applyAlignment="1">
      <alignment horizontal="left"/>
    </xf>
    <xf numFmtId="0" fontId="4" fillId="3" borderId="29" xfId="2" applyFont="1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9" fontId="0" fillId="0" borderId="27" xfId="1" applyFont="1" applyBorder="1" applyAlignment="1">
      <alignment horizontal="center"/>
    </xf>
    <xf numFmtId="9" fontId="5" fillId="7" borderId="3" xfId="0" applyNumberFormat="1" applyFont="1" applyFill="1" applyBorder="1"/>
    <xf numFmtId="9" fontId="0" fillId="0" borderId="27" xfId="1" applyFont="1" applyFill="1" applyBorder="1" applyAlignment="1">
      <alignment horizontal="center"/>
    </xf>
    <xf numFmtId="166" fontId="0" fillId="0" borderId="27" xfId="1" applyNumberFormat="1" applyFont="1" applyBorder="1" applyAlignment="1">
      <alignment horizontal="center"/>
    </xf>
    <xf numFmtId="166" fontId="6" fillId="0" borderId="27" xfId="1" applyNumberFormat="1" applyFont="1" applyBorder="1" applyAlignment="1">
      <alignment horizontal="center"/>
    </xf>
    <xf numFmtId="0" fontId="12" fillId="9" borderId="30" xfId="0" applyFont="1" applyFill="1" applyBorder="1"/>
    <xf numFmtId="0" fontId="12" fillId="9" borderId="73" xfId="0" applyFont="1" applyFill="1" applyBorder="1"/>
    <xf numFmtId="0" fontId="0" fillId="6" borderId="73" xfId="0" applyFill="1" applyBorder="1"/>
    <xf numFmtId="9" fontId="0" fillId="6" borderId="76" xfId="1" applyFont="1" applyFill="1" applyBorder="1"/>
    <xf numFmtId="0" fontId="0" fillId="5" borderId="9" xfId="0" applyFill="1" applyBorder="1"/>
    <xf numFmtId="0" fontId="6" fillId="6" borderId="72" xfId="0" applyFont="1" applyFill="1" applyBorder="1"/>
    <xf numFmtId="0" fontId="0" fillId="6" borderId="17" xfId="0" applyFill="1" applyBorder="1"/>
    <xf numFmtId="0" fontId="0" fillId="6" borderId="18" xfId="0" applyFill="1" applyBorder="1"/>
    <xf numFmtId="0" fontId="0" fillId="6" borderId="8" xfId="0" applyFill="1" applyBorder="1"/>
    <xf numFmtId="0" fontId="0" fillId="6" borderId="9" xfId="0" applyFill="1" applyBorder="1"/>
    <xf numFmtId="0" fontId="0" fillId="6" borderId="71" xfId="0" applyFill="1" applyBorder="1"/>
    <xf numFmtId="9" fontId="4" fillId="0" borderId="74" xfId="1" applyFont="1" applyBorder="1" applyAlignment="1">
      <alignment horizontal="center"/>
    </xf>
    <xf numFmtId="9" fontId="4" fillId="0" borderId="75" xfId="1" applyFont="1" applyBorder="1" applyAlignment="1">
      <alignment horizontal="center"/>
    </xf>
    <xf numFmtId="9" fontId="2" fillId="0" borderId="75" xfId="1" applyFont="1" applyFill="1" applyBorder="1" applyAlignment="1">
      <alignment horizontal="center"/>
    </xf>
    <xf numFmtId="165" fontId="0" fillId="0" borderId="55" xfId="0" applyNumberFormat="1" applyBorder="1" applyAlignment="1">
      <alignment horizontal="center"/>
    </xf>
    <xf numFmtId="165" fontId="3" fillId="10" borderId="49" xfId="2" applyNumberFormat="1" applyFill="1" applyBorder="1" applyAlignment="1">
      <alignment horizontal="center"/>
    </xf>
    <xf numFmtId="165" fontId="3" fillId="10" borderId="11" xfId="2" applyNumberFormat="1" applyFill="1" applyBorder="1" applyAlignment="1">
      <alignment horizontal="center"/>
    </xf>
    <xf numFmtId="166" fontId="3" fillId="10" borderId="11" xfId="2" applyNumberFormat="1" applyFill="1" applyBorder="1" applyAlignment="1">
      <alignment horizontal="center"/>
    </xf>
    <xf numFmtId="165" fontId="3" fillId="10" borderId="34" xfId="2" applyNumberFormat="1" applyFill="1" applyBorder="1" applyAlignment="1">
      <alignment horizontal="center"/>
    </xf>
    <xf numFmtId="165" fontId="3" fillId="10" borderId="51" xfId="2" applyNumberFormat="1" applyFill="1" applyBorder="1" applyAlignment="1">
      <alignment horizontal="center"/>
    </xf>
    <xf numFmtId="165" fontId="3" fillId="10" borderId="17" xfId="2" applyNumberFormat="1" applyFill="1" applyBorder="1" applyAlignment="1">
      <alignment horizontal="center"/>
    </xf>
    <xf numFmtId="165" fontId="3" fillId="10" borderId="8" xfId="2" applyNumberFormat="1" applyFill="1" applyBorder="1" applyAlignment="1">
      <alignment horizontal="center"/>
    </xf>
    <xf numFmtId="14" fontId="0" fillId="3" borderId="53" xfId="0" applyNumberFormat="1" applyFill="1" applyBorder="1"/>
    <xf numFmtId="9" fontId="0" fillId="0" borderId="10" xfId="1" applyFont="1" applyBorder="1" applyAlignment="1">
      <alignment horizontal="center"/>
    </xf>
    <xf numFmtId="1" fontId="0" fillId="0" borderId="10" xfId="1" applyNumberFormat="1" applyFont="1" applyBorder="1" applyAlignment="1">
      <alignment horizontal="center"/>
    </xf>
    <xf numFmtId="1" fontId="0" fillId="0" borderId="71" xfId="1" applyNumberFormat="1" applyFont="1" applyBorder="1" applyAlignment="1">
      <alignment horizontal="center"/>
    </xf>
    <xf numFmtId="1" fontId="0" fillId="0" borderId="71" xfId="1" applyNumberFormat="1" applyFont="1" applyFill="1" applyBorder="1" applyAlignment="1">
      <alignment horizontal="center"/>
    </xf>
    <xf numFmtId="167" fontId="0" fillId="11" borderId="27" xfId="0" applyNumberFormat="1" applyFill="1" applyBorder="1" applyAlignment="1">
      <alignment horizontal="center"/>
    </xf>
    <xf numFmtId="167" fontId="0" fillId="11" borderId="8" xfId="0" applyNumberFormat="1" applyFill="1" applyBorder="1" applyAlignment="1">
      <alignment horizontal="center"/>
    </xf>
    <xf numFmtId="166" fontId="0" fillId="11" borderId="39" xfId="1" applyNumberFormat="1" applyFont="1" applyFill="1" applyBorder="1" applyAlignment="1">
      <alignment horizontal="center"/>
    </xf>
    <xf numFmtId="165" fontId="3" fillId="11" borderId="8" xfId="2" applyNumberFormat="1" applyFill="1" applyBorder="1" applyAlignment="1">
      <alignment horizontal="center"/>
    </xf>
    <xf numFmtId="9" fontId="4" fillId="11" borderId="75" xfId="1" applyFont="1" applyFill="1" applyBorder="1" applyAlignment="1">
      <alignment horizontal="center"/>
    </xf>
    <xf numFmtId="166" fontId="0" fillId="11" borderId="27" xfId="1" applyNumberFormat="1" applyFont="1" applyFill="1" applyBorder="1" applyAlignment="1">
      <alignment horizontal="center"/>
    </xf>
    <xf numFmtId="9" fontId="0" fillId="11" borderId="39" xfId="1" applyFont="1" applyFill="1" applyBorder="1" applyAlignment="1">
      <alignment horizontal="center"/>
    </xf>
    <xf numFmtId="9" fontId="0" fillId="11" borderId="27" xfId="1" applyFont="1" applyFill="1" applyBorder="1" applyAlignment="1">
      <alignment horizontal="center"/>
    </xf>
    <xf numFmtId="165" fontId="3" fillId="11" borderId="5" xfId="2" applyNumberFormat="1" applyFill="1" applyBorder="1" applyAlignment="1">
      <alignment horizontal="center"/>
    </xf>
    <xf numFmtId="9" fontId="2" fillId="11" borderId="75" xfId="1" applyFont="1" applyFill="1" applyBorder="1" applyAlignment="1">
      <alignment horizontal="center"/>
    </xf>
    <xf numFmtId="167" fontId="0" fillId="11" borderId="5" xfId="0" applyNumberFormat="1" applyFill="1" applyBorder="1" applyAlignment="1">
      <alignment horizontal="center"/>
    </xf>
    <xf numFmtId="9" fontId="0" fillId="11" borderId="11" xfId="1" applyFont="1" applyFill="1" applyBorder="1" applyAlignment="1">
      <alignment horizontal="center"/>
    </xf>
    <xf numFmtId="165" fontId="3" fillId="11" borderId="9" xfId="2" applyNumberFormat="1" applyFill="1" applyBorder="1" applyAlignment="1">
      <alignment horizontal="center"/>
    </xf>
    <xf numFmtId="166" fontId="0" fillId="11" borderId="9" xfId="1" applyNumberFormat="1" applyFont="1" applyFill="1" applyBorder="1" applyAlignment="1">
      <alignment horizontal="center"/>
    </xf>
    <xf numFmtId="9" fontId="0" fillId="11" borderId="4" xfId="1" applyFont="1" applyFill="1" applyBorder="1" applyAlignment="1">
      <alignment horizontal="center"/>
    </xf>
    <xf numFmtId="0" fontId="13" fillId="6" borderId="27" xfId="0" applyFont="1" applyFill="1" applyBorder="1"/>
    <xf numFmtId="164" fontId="4" fillId="2" borderId="48" xfId="2" applyNumberFormat="1" applyFont="1" applyFill="1" applyBorder="1" applyAlignment="1">
      <alignment horizontal="center"/>
    </xf>
    <xf numFmtId="0" fontId="4" fillId="2" borderId="12" xfId="2" applyFont="1" applyFill="1" applyBorder="1" applyAlignment="1">
      <alignment horizontal="center"/>
    </xf>
    <xf numFmtId="164" fontId="4" fillId="2" borderId="31" xfId="2" applyNumberFormat="1" applyFont="1" applyFill="1" applyBorder="1" applyAlignment="1">
      <alignment horizontal="center"/>
    </xf>
    <xf numFmtId="0" fontId="10" fillId="8" borderId="60" xfId="0" applyFont="1" applyFill="1" applyBorder="1" applyAlignment="1">
      <alignment wrapText="1"/>
    </xf>
    <xf numFmtId="0" fontId="9" fillId="8" borderId="61" xfId="0" applyFont="1" applyFill="1" applyBorder="1" applyAlignment="1">
      <alignment wrapText="1"/>
    </xf>
    <xf numFmtId="0" fontId="9" fillId="8" borderId="62" xfId="0" applyFont="1" applyFill="1" applyBorder="1" applyAlignment="1">
      <alignment wrapText="1"/>
    </xf>
    <xf numFmtId="9" fontId="9" fillId="8" borderId="61" xfId="1" applyFont="1" applyFill="1" applyBorder="1" applyAlignment="1">
      <alignment horizontal="center" wrapText="1"/>
    </xf>
    <xf numFmtId="0" fontId="8" fillId="8" borderId="61" xfId="0" applyFont="1" applyFill="1" applyBorder="1" applyAlignment="1">
      <alignment wrapText="1"/>
    </xf>
    <xf numFmtId="9" fontId="9" fillId="8" borderId="63" xfId="1" applyFont="1" applyFill="1" applyBorder="1" applyAlignment="1">
      <alignment horizontal="center" wrapText="1"/>
    </xf>
    <xf numFmtId="0" fontId="9" fillId="0" borderId="0" xfId="0" applyFont="1" applyAlignment="1">
      <alignment wrapText="1"/>
    </xf>
    <xf numFmtId="0" fontId="0" fillId="0" borderId="0" xfId="0" applyAlignment="1">
      <alignment wrapText="1"/>
    </xf>
    <xf numFmtId="9" fontId="0" fillId="11" borderId="0" xfId="1" applyFont="1" applyFill="1" applyBorder="1" applyAlignment="1">
      <alignment horizontal="center"/>
    </xf>
    <xf numFmtId="167" fontId="5" fillId="0" borderId="18" xfId="0" applyNumberFormat="1" applyFont="1" applyBorder="1" applyAlignment="1">
      <alignment horizontal="center"/>
    </xf>
    <xf numFmtId="167" fontId="5" fillId="0" borderId="5" xfId="0" applyNumberFormat="1" applyFont="1" applyBorder="1" applyAlignment="1">
      <alignment horizontal="center"/>
    </xf>
    <xf numFmtId="167" fontId="5" fillId="0" borderId="8" xfId="0" applyNumberFormat="1" applyFont="1" applyBorder="1" applyAlignment="1">
      <alignment horizontal="center"/>
    </xf>
    <xf numFmtId="166" fontId="5" fillId="0" borderId="10" xfId="1" applyNumberFormat="1" applyFont="1" applyBorder="1" applyAlignment="1">
      <alignment horizontal="center"/>
    </xf>
    <xf numFmtId="167" fontId="5" fillId="0" borderId="17" xfId="0" applyNumberFormat="1" applyFont="1" applyBorder="1" applyAlignment="1">
      <alignment horizontal="center"/>
    </xf>
    <xf numFmtId="167" fontId="5" fillId="11" borderId="8" xfId="0" applyNumberFormat="1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11" borderId="8" xfId="0" applyFont="1" applyFill="1" applyBorder="1" applyAlignment="1">
      <alignment horizontal="center"/>
    </xf>
    <xf numFmtId="167" fontId="5" fillId="11" borderId="27" xfId="0" applyNumberFormat="1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165" fontId="5" fillId="0" borderId="36" xfId="0" applyNumberFormat="1" applyFont="1" applyBorder="1" applyAlignment="1">
      <alignment horizontal="center"/>
    </xf>
    <xf numFmtId="164" fontId="4" fillId="2" borderId="48" xfId="2" applyNumberFormat="1" applyFont="1" applyFill="1" applyBorder="1" applyAlignment="1">
      <alignment horizontal="center"/>
    </xf>
    <xf numFmtId="164" fontId="4" fillId="2" borderId="14" xfId="2" applyNumberFormat="1" applyFont="1" applyFill="1" applyBorder="1" applyAlignment="1">
      <alignment horizontal="center"/>
    </xf>
    <xf numFmtId="164" fontId="4" fillId="2" borderId="66" xfId="2" applyNumberFormat="1" applyFont="1" applyFill="1" applyBorder="1" applyAlignment="1">
      <alignment horizontal="center"/>
    </xf>
    <xf numFmtId="164" fontId="4" fillId="2" borderId="31" xfId="2" applyNumberFormat="1" applyFont="1" applyFill="1" applyBorder="1" applyAlignment="1">
      <alignment horizontal="center"/>
    </xf>
    <xf numFmtId="164" fontId="4" fillId="2" borderId="32" xfId="2" applyNumberFormat="1" applyFont="1" applyFill="1" applyBorder="1" applyAlignment="1">
      <alignment horizontal="center"/>
    </xf>
    <xf numFmtId="164" fontId="4" fillId="2" borderId="46" xfId="2" applyNumberFormat="1" applyFont="1" applyFill="1" applyBorder="1" applyAlignment="1">
      <alignment horizontal="center"/>
    </xf>
    <xf numFmtId="164" fontId="4" fillId="2" borderId="47" xfId="2" applyNumberFormat="1" applyFont="1" applyFill="1" applyBorder="1" applyAlignment="1">
      <alignment horizontal="center"/>
    </xf>
    <xf numFmtId="164" fontId="4" fillId="2" borderId="43" xfId="2" applyNumberFormat="1" applyFont="1" applyFill="1" applyBorder="1" applyAlignment="1">
      <alignment horizontal="center"/>
    </xf>
    <xf numFmtId="0" fontId="4" fillId="2" borderId="12" xfId="2" applyFont="1" applyFill="1" applyBorder="1" applyAlignment="1">
      <alignment horizontal="center"/>
    </xf>
    <xf numFmtId="164" fontId="4" fillId="2" borderId="30" xfId="2" applyNumberFormat="1" applyFont="1" applyFill="1" applyBorder="1" applyAlignment="1">
      <alignment horizontal="center"/>
    </xf>
    <xf numFmtId="164" fontId="4" fillId="2" borderId="16" xfId="2" applyNumberFormat="1" applyFont="1" applyFill="1" applyBorder="1" applyAlignment="1">
      <alignment horizontal="center"/>
    </xf>
  </cellXfs>
  <cellStyles count="3">
    <cellStyle name="Normal" xfId="0" builtinId="0"/>
    <cellStyle name="Normal 2" xfId="2" xr:uid="{113496AD-DC1D-4644-A8E0-ED91DAE6B2BD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BDCD2-1B29-473D-B0D4-D0B1E4E15C06}">
  <dimension ref="A2:O48"/>
  <sheetViews>
    <sheetView tabSelected="1" zoomScale="120" zoomScaleNormal="120" workbookViewId="0">
      <pane xSplit="1" ySplit="7" topLeftCell="B8" activePane="bottomRight" state="frozen"/>
      <selection pane="bottomRight" activeCell="J12" sqref="J12:K12"/>
      <selection pane="bottomLeft" activeCell="A8" sqref="A8"/>
      <selection pane="topRight" activeCell="B1" sqref="B1"/>
    </sheetView>
  </sheetViews>
  <sheetFormatPr defaultRowHeight="15"/>
  <cols>
    <col min="1" max="1" width="20.5703125" customWidth="1"/>
    <col min="2" max="14" width="15.7109375" customWidth="1"/>
  </cols>
  <sheetData>
    <row r="2" spans="1:15" ht="15.75" thickBot="1"/>
    <row r="3" spans="1:15" ht="15.75" thickBot="1">
      <c r="A3" s="55"/>
      <c r="B3" s="216" t="s">
        <v>0</v>
      </c>
      <c r="C3" s="216"/>
      <c r="D3" s="216"/>
      <c r="E3" s="216"/>
      <c r="F3" s="216"/>
      <c r="G3" s="216"/>
      <c r="H3" s="216"/>
      <c r="I3" s="216"/>
      <c r="J3" s="216"/>
      <c r="K3" s="186"/>
      <c r="L3" s="11"/>
      <c r="M3" s="11"/>
      <c r="N3" s="4"/>
    </row>
    <row r="4" spans="1:15" ht="15.75" thickBot="1">
      <c r="A4" s="13"/>
      <c r="B4" s="211" t="s">
        <v>1</v>
      </c>
      <c r="C4" s="211"/>
      <c r="D4" s="211"/>
      <c r="E4" s="211"/>
      <c r="F4" s="217" t="s">
        <v>2</v>
      </c>
      <c r="G4" s="211"/>
      <c r="H4" s="211"/>
      <c r="I4" s="211"/>
      <c r="J4" s="211"/>
      <c r="K4" s="187"/>
      <c r="L4" s="19"/>
      <c r="M4" s="19"/>
      <c r="N4" s="18"/>
    </row>
    <row r="5" spans="1:15">
      <c r="A5" s="13"/>
      <c r="B5" s="209" t="s">
        <v>3</v>
      </c>
      <c r="C5" s="209"/>
      <c r="D5" s="213"/>
      <c r="E5" s="94" t="s">
        <v>4</v>
      </c>
      <c r="F5" s="218" t="s">
        <v>3</v>
      </c>
      <c r="G5" s="209"/>
      <c r="H5" s="213"/>
      <c r="I5" s="214" t="s">
        <v>5</v>
      </c>
      <c r="J5" s="208"/>
      <c r="K5" s="185"/>
      <c r="L5" s="208" t="s">
        <v>6</v>
      </c>
      <c r="M5" s="209"/>
      <c r="N5" s="215"/>
    </row>
    <row r="6" spans="1:15">
      <c r="A6" s="13"/>
      <c r="B6" s="24" t="s">
        <v>7</v>
      </c>
      <c r="C6" s="1" t="s">
        <v>8</v>
      </c>
      <c r="D6" s="1" t="s">
        <v>9</v>
      </c>
      <c r="E6" s="3" t="s">
        <v>9</v>
      </c>
      <c r="F6" s="23" t="s">
        <v>7</v>
      </c>
      <c r="G6" s="1" t="s">
        <v>8</v>
      </c>
      <c r="H6" s="1" t="s">
        <v>9</v>
      </c>
      <c r="I6" s="1" t="s">
        <v>7</v>
      </c>
      <c r="J6" s="2" t="str">
        <f>G6</f>
        <v>Northbound</v>
      </c>
      <c r="K6" s="2"/>
      <c r="L6" s="50" t="str">
        <f>I6</f>
        <v>Southbound</v>
      </c>
      <c r="M6" s="50" t="str">
        <f>J6</f>
        <v>Northbound</v>
      </c>
      <c r="N6" s="51" t="s">
        <v>9</v>
      </c>
    </row>
    <row r="7" spans="1:15">
      <c r="A7" s="56"/>
      <c r="B7" s="53" t="s">
        <v>10</v>
      </c>
      <c r="C7" s="6"/>
      <c r="D7" s="6"/>
      <c r="E7" s="10"/>
      <c r="F7" s="32"/>
      <c r="G7" s="6"/>
      <c r="H7" s="6"/>
      <c r="I7" s="53" t="s">
        <v>11</v>
      </c>
      <c r="J7" s="6"/>
      <c r="K7" s="17"/>
      <c r="L7" s="17"/>
      <c r="M7" s="17"/>
      <c r="N7" s="31"/>
    </row>
    <row r="8" spans="1:15">
      <c r="A8" s="14" t="s">
        <v>12</v>
      </c>
      <c r="B8" s="22">
        <v>585</v>
      </c>
      <c r="C8" s="26">
        <v>706</v>
      </c>
      <c r="D8" s="26">
        <v>1291</v>
      </c>
      <c r="E8" s="27">
        <v>5.5710306406685235E-2</v>
      </c>
      <c r="F8" s="25">
        <v>556</v>
      </c>
      <c r="G8" s="26">
        <v>702</v>
      </c>
      <c r="H8" s="169">
        <v>1258</v>
      </c>
      <c r="I8" s="26">
        <v>49</v>
      </c>
      <c r="J8" s="169">
        <v>50.6</v>
      </c>
      <c r="K8" s="169">
        <f>AVERAGE(I8:J8)</f>
        <v>49.8</v>
      </c>
      <c r="L8" s="26">
        <v>38</v>
      </c>
      <c r="M8" s="28">
        <v>42.6</v>
      </c>
      <c r="N8" s="44">
        <f>AVERAGE(L8:M8)</f>
        <v>40.299999999999997</v>
      </c>
    </row>
    <row r="9" spans="1:15" ht="15.75" thickBot="1">
      <c r="A9" s="15" t="s">
        <v>13</v>
      </c>
      <c r="B9" s="197">
        <v>264</v>
      </c>
      <c r="C9" s="198">
        <v>268</v>
      </c>
      <c r="D9" s="199">
        <v>532</v>
      </c>
      <c r="E9" s="200">
        <v>3.1144465290806753E-2</v>
      </c>
      <c r="F9" s="201">
        <v>231</v>
      </c>
      <c r="G9" s="199">
        <v>232</v>
      </c>
      <c r="H9" s="202">
        <v>463</v>
      </c>
      <c r="I9" s="203">
        <v>40.1</v>
      </c>
      <c r="J9" s="204">
        <v>41.6</v>
      </c>
      <c r="K9" s="205">
        <f>AVERAGE(I9:J9)</f>
        <v>40.85</v>
      </c>
      <c r="L9" s="203">
        <v>31.5</v>
      </c>
      <c r="M9" s="206">
        <v>30.6</v>
      </c>
      <c r="N9" s="207">
        <f>AVERAGE(L9:M9)</f>
        <v>31.05</v>
      </c>
    </row>
    <row r="10" spans="1:15" ht="15.75" thickBot="1">
      <c r="A10" s="127" t="s">
        <v>14</v>
      </c>
      <c r="B10" s="42">
        <f t="shared" ref="B10:M10" si="0">(B9-B8)/B8</f>
        <v>-0.54871794871794877</v>
      </c>
      <c r="C10" s="39">
        <f t="shared" si="0"/>
        <v>-0.6203966005665722</v>
      </c>
      <c r="D10" s="40">
        <f t="shared" si="0"/>
        <v>-0.58791634391944225</v>
      </c>
      <c r="E10" s="58">
        <f t="shared" si="0"/>
        <v>-0.44095684803001878</v>
      </c>
      <c r="F10" s="57">
        <f t="shared" si="0"/>
        <v>-0.58453237410071945</v>
      </c>
      <c r="G10" s="43">
        <f t="shared" si="0"/>
        <v>-0.66951566951566954</v>
      </c>
      <c r="H10" s="175">
        <f t="shared" si="0"/>
        <v>-0.63195548489666131</v>
      </c>
      <c r="I10" s="42">
        <f t="shared" si="0"/>
        <v>-0.18163265306122445</v>
      </c>
      <c r="J10" s="183">
        <f t="shared" si="0"/>
        <v>-0.17786561264822134</v>
      </c>
      <c r="K10" s="196"/>
      <c r="L10" s="37">
        <f t="shared" si="0"/>
        <v>-0.17105263157894737</v>
      </c>
      <c r="M10" s="41">
        <f t="shared" si="0"/>
        <v>-0.28169014084507044</v>
      </c>
      <c r="N10" s="165">
        <f t="shared" ref="N10" si="1">AVERAGE(L10:M10)</f>
        <v>-0.22637138621200892</v>
      </c>
    </row>
    <row r="11" spans="1:15" ht="15.75" thickBot="1">
      <c r="A11" s="124" t="s">
        <v>15</v>
      </c>
      <c r="B11" s="129">
        <v>239</v>
      </c>
      <c r="C11" s="130">
        <v>256</v>
      </c>
      <c r="D11" s="130">
        <v>495</v>
      </c>
      <c r="E11" s="131">
        <v>3.6275695284159616E-2</v>
      </c>
      <c r="F11" s="130">
        <v>203</v>
      </c>
      <c r="G11" s="130">
        <v>219</v>
      </c>
      <c r="H11" s="172">
        <v>422</v>
      </c>
      <c r="I11" s="130">
        <v>40.700000000000003</v>
      </c>
      <c r="J11" s="181">
        <v>40</v>
      </c>
      <c r="K11" s="181">
        <f>AVERAGE(I11:J11)</f>
        <v>40.35</v>
      </c>
      <c r="L11" s="130">
        <v>31.3</v>
      </c>
      <c r="M11" s="132">
        <v>28.7</v>
      </c>
      <c r="N11" s="166">
        <f>AVERAGE(L11:M11)</f>
        <v>30</v>
      </c>
    </row>
    <row r="12" spans="1:15" ht="15.75" thickBot="1">
      <c r="A12" s="143" t="s">
        <v>16</v>
      </c>
      <c r="B12" s="153">
        <f>SUM((B11-B8)/B8)</f>
        <v>-0.59145299145299146</v>
      </c>
      <c r="C12" s="154">
        <f t="shared" ref="C12:L12" si="2">SUM((C11-C8)/C8)</f>
        <v>-0.63739376770538247</v>
      </c>
      <c r="D12" s="154">
        <f t="shared" si="2"/>
        <v>-0.61657629744384201</v>
      </c>
      <c r="E12" s="154">
        <f t="shared" si="2"/>
        <v>-0.34885126964933488</v>
      </c>
      <c r="F12" s="154">
        <f t="shared" si="2"/>
        <v>-0.6348920863309353</v>
      </c>
      <c r="G12" s="154">
        <f t="shared" si="2"/>
        <v>-0.68803418803418803</v>
      </c>
      <c r="H12" s="173">
        <f t="shared" si="2"/>
        <v>-0.66454689984101745</v>
      </c>
      <c r="I12" s="154">
        <f t="shared" si="2"/>
        <v>-0.16938775510204077</v>
      </c>
      <c r="J12" s="173">
        <f t="shared" si="2"/>
        <v>-0.20948616600790515</v>
      </c>
      <c r="K12" s="173">
        <f t="shared" si="2"/>
        <v>-0.18975903614457823</v>
      </c>
      <c r="L12" s="154">
        <f t="shared" si="2"/>
        <v>-0.1763157894736842</v>
      </c>
      <c r="M12" s="154">
        <f>SUM((M11-M8)/M8)</f>
        <v>-0.32629107981220662</v>
      </c>
      <c r="N12" s="165">
        <f>AVERAGE(L12:M12)</f>
        <v>-0.25130343464294541</v>
      </c>
    </row>
    <row r="13" spans="1:15">
      <c r="A13" s="128" t="s">
        <v>17</v>
      </c>
      <c r="B13" s="137">
        <f>SUM((B11-B9)/B9)</f>
        <v>-9.4696969696969696E-2</v>
      </c>
      <c r="C13" s="137">
        <f t="shared" ref="C13:M13" si="3">SUM((C11-C9)/C9)</f>
        <v>-4.4776119402985072E-2</v>
      </c>
      <c r="D13" s="137">
        <f t="shared" si="3"/>
        <v>-6.9548872180451124E-2</v>
      </c>
      <c r="E13" s="137">
        <f t="shared" si="3"/>
        <v>0.16475575822030578</v>
      </c>
      <c r="F13" s="137">
        <f t="shared" si="3"/>
        <v>-0.12121212121212122</v>
      </c>
      <c r="G13" s="137">
        <f t="shared" si="3"/>
        <v>-5.6034482758620691E-2</v>
      </c>
      <c r="H13" s="176">
        <f t="shared" si="3"/>
        <v>-8.8552915766738655E-2</v>
      </c>
      <c r="I13" s="137">
        <f t="shared" si="3"/>
        <v>1.4962593516209511E-2</v>
      </c>
      <c r="J13" s="176">
        <f t="shared" si="3"/>
        <v>-3.8461538461538491E-2</v>
      </c>
      <c r="K13" s="176"/>
      <c r="L13" s="137">
        <f t="shared" si="3"/>
        <v>-6.3492063492063266E-3</v>
      </c>
      <c r="M13" s="137">
        <f t="shared" si="3"/>
        <v>-6.209150326797392E-2</v>
      </c>
      <c r="N13" s="137"/>
    </row>
    <row r="14" spans="1:15">
      <c r="A14" s="56"/>
      <c r="B14" s="54" t="s">
        <v>18</v>
      </c>
      <c r="C14" s="17"/>
      <c r="D14" s="17"/>
      <c r="E14" s="34"/>
      <c r="F14" s="60"/>
      <c r="G14" s="17"/>
      <c r="H14" s="17"/>
      <c r="I14" s="54" t="s">
        <v>19</v>
      </c>
      <c r="J14" s="17"/>
      <c r="K14" s="17"/>
      <c r="L14" s="46"/>
      <c r="M14" s="46"/>
      <c r="N14" s="47"/>
    </row>
    <row r="15" spans="1:15">
      <c r="A15" s="14" t="s">
        <v>12</v>
      </c>
      <c r="B15" s="22">
        <v>3649</v>
      </c>
      <c r="C15" s="26">
        <v>3644</v>
      </c>
      <c r="D15" s="26">
        <v>7293</v>
      </c>
      <c r="E15" s="27">
        <v>6.6520427748834654E-2</v>
      </c>
      <c r="F15" s="25">
        <v>3731</v>
      </c>
      <c r="G15" s="26">
        <v>3754</v>
      </c>
      <c r="H15" s="169">
        <v>7485</v>
      </c>
      <c r="I15" s="26">
        <v>50.2</v>
      </c>
      <c r="J15" s="169">
        <v>49.7</v>
      </c>
      <c r="K15" s="169">
        <f>AVERAGE(I15:J15)</f>
        <v>49.95</v>
      </c>
      <c r="L15" s="26">
        <v>44.9</v>
      </c>
      <c r="M15" s="28">
        <v>44.7</v>
      </c>
      <c r="N15" s="44">
        <f t="shared" ref="N15:N16" si="4">AVERAGE(L15:M15)</f>
        <v>44.8</v>
      </c>
      <c r="O15" s="73"/>
    </row>
    <row r="16" spans="1:15" ht="15.75" thickBot="1">
      <c r="A16" s="14" t="s">
        <v>13</v>
      </c>
      <c r="B16" s="12">
        <v>2136</v>
      </c>
      <c r="C16" s="7">
        <v>3691</v>
      </c>
      <c r="D16" s="16">
        <v>5827</v>
      </c>
      <c r="E16" s="35">
        <v>8.6010433827567276E-2</v>
      </c>
      <c r="F16" s="9">
        <v>2102</v>
      </c>
      <c r="G16" s="7">
        <v>3641</v>
      </c>
      <c r="H16" s="170">
        <v>5743</v>
      </c>
      <c r="I16" s="7">
        <v>48.8</v>
      </c>
      <c r="J16" s="179">
        <v>46.8</v>
      </c>
      <c r="K16" s="169">
        <f t="shared" ref="K16:K18" si="5">AVERAGE(I16:J16)</f>
        <v>47.8</v>
      </c>
      <c r="L16" s="16">
        <v>43.4</v>
      </c>
      <c r="M16" s="20">
        <v>41.1</v>
      </c>
      <c r="N16" s="45">
        <f t="shared" si="4"/>
        <v>42.25</v>
      </c>
      <c r="O16" s="72"/>
    </row>
    <row r="17" spans="1:15" ht="15.75" thickBot="1">
      <c r="A17" s="127" t="s">
        <v>20</v>
      </c>
      <c r="B17" s="21">
        <f t="shared" ref="B17:I17" si="6">(B16-B15)/B15</f>
        <v>-0.41463414634146339</v>
      </c>
      <c r="C17" s="30">
        <f t="shared" si="6"/>
        <v>1.2897914379802415E-2</v>
      </c>
      <c r="D17" s="33">
        <f t="shared" si="6"/>
        <v>-0.2010146716029069</v>
      </c>
      <c r="E17" s="59">
        <f t="shared" si="6"/>
        <v>0.29299279542101353</v>
      </c>
      <c r="F17" s="29">
        <f t="shared" si="6"/>
        <v>-0.43661216831948541</v>
      </c>
      <c r="G17" s="30">
        <f t="shared" si="6"/>
        <v>-3.0101225359616408E-2</v>
      </c>
      <c r="H17" s="171">
        <f t="shared" si="6"/>
        <v>-0.23273213092852371</v>
      </c>
      <c r="I17" s="75">
        <f t="shared" si="6"/>
        <v>-2.7888446215139553E-2</v>
      </c>
      <c r="J17" s="182">
        <f>(J16-J15)/J16</f>
        <v>-6.1965811965812093E-2</v>
      </c>
      <c r="K17" s="169"/>
      <c r="L17" s="80">
        <f>(L16-L15)/L15</f>
        <v>-3.34075723830735E-2</v>
      </c>
      <c r="M17" s="81">
        <f>(M16-M15)/M15</f>
        <v>-8.0536912751677875E-2</v>
      </c>
      <c r="N17" s="48">
        <f>AVERAGE(L17:M17)</f>
        <v>-5.6972242567375687E-2</v>
      </c>
      <c r="O17" s="72"/>
    </row>
    <row r="18" spans="1:15" ht="15.75" thickBot="1">
      <c r="A18" s="124" t="s">
        <v>15</v>
      </c>
      <c r="B18" s="129">
        <v>3701</v>
      </c>
      <c r="C18" s="130">
        <v>3709</v>
      </c>
      <c r="D18" s="130">
        <v>7410</v>
      </c>
      <c r="E18" s="131">
        <v>6.1344560494426902E-2</v>
      </c>
      <c r="F18" s="130">
        <v>3749</v>
      </c>
      <c r="G18" s="130">
        <v>3707</v>
      </c>
      <c r="H18" s="172">
        <v>7456</v>
      </c>
      <c r="I18" s="130">
        <v>43.9</v>
      </c>
      <c r="J18" s="181">
        <v>44.3</v>
      </c>
      <c r="K18" s="169">
        <f t="shared" si="5"/>
        <v>44.099999999999994</v>
      </c>
      <c r="L18" s="130">
        <v>37.299999999999997</v>
      </c>
      <c r="M18" s="132">
        <v>38.1</v>
      </c>
      <c r="N18" s="167">
        <f>AVERAGE(L18:M18)</f>
        <v>37.700000000000003</v>
      </c>
      <c r="O18" s="72"/>
    </row>
    <row r="19" spans="1:15" ht="15.75" thickBot="1">
      <c r="A19" s="142" t="s">
        <v>16</v>
      </c>
      <c r="B19" s="154">
        <f>SUM((B18-B15)/B15)</f>
        <v>1.4250479583447519E-2</v>
      </c>
      <c r="C19" s="154">
        <f t="shared" ref="C19:M19" si="7">SUM((C18-C15)/C15)</f>
        <v>1.7837541163556531E-2</v>
      </c>
      <c r="D19" s="154">
        <f t="shared" si="7"/>
        <v>1.6042780748663103E-2</v>
      </c>
      <c r="E19" s="154">
        <f t="shared" si="7"/>
        <v>-7.7808688692601297E-2</v>
      </c>
      <c r="F19" s="154">
        <f t="shared" si="7"/>
        <v>4.8244438488340927E-3</v>
      </c>
      <c r="G19" s="154">
        <f t="shared" si="7"/>
        <v>-1.2519978689397976E-2</v>
      </c>
      <c r="H19" s="173">
        <f t="shared" si="7"/>
        <v>-3.8744154976619906E-3</v>
      </c>
      <c r="I19" s="154">
        <f t="shared" si="7"/>
        <v>-0.12549800796812757</v>
      </c>
      <c r="J19" s="173">
        <f t="shared" si="7"/>
        <v>-0.10865191146881299</v>
      </c>
      <c r="K19" s="173"/>
      <c r="L19" s="154">
        <f t="shared" si="7"/>
        <v>-0.16926503340757243</v>
      </c>
      <c r="M19" s="154">
        <f t="shared" si="7"/>
        <v>-0.1476510067114094</v>
      </c>
      <c r="N19" s="125">
        <f>AVERAGE(L19:M19)</f>
        <v>-0.15845802005949092</v>
      </c>
      <c r="O19" s="72"/>
    </row>
    <row r="20" spans="1:15">
      <c r="A20" s="128" t="s">
        <v>17</v>
      </c>
      <c r="B20" s="140">
        <f>SUM((B18-B16)/B16)</f>
        <v>0.73267790262172283</v>
      </c>
      <c r="C20" s="140">
        <f t="shared" ref="C20:L20" si="8">SUM((C18-C16)/C16)</f>
        <v>4.8767271742075321E-3</v>
      </c>
      <c r="D20" s="140">
        <f t="shared" si="8"/>
        <v>0.27166638064183973</v>
      </c>
      <c r="E20" s="140">
        <f t="shared" si="8"/>
        <v>-0.28677768772321544</v>
      </c>
      <c r="F20" s="140">
        <f t="shared" si="8"/>
        <v>0.78353948620361558</v>
      </c>
      <c r="G20" s="140">
        <f t="shared" si="8"/>
        <v>1.812688821752266E-2</v>
      </c>
      <c r="H20" s="174">
        <f t="shared" si="8"/>
        <v>0.29827616228452031</v>
      </c>
      <c r="I20" s="140">
        <f t="shared" si="8"/>
        <v>-0.10040983606557374</v>
      </c>
      <c r="J20" s="174">
        <f t="shared" si="8"/>
        <v>-5.3418803418803423E-2</v>
      </c>
      <c r="K20" s="174"/>
      <c r="L20" s="140">
        <f t="shared" si="8"/>
        <v>-0.1405529953917051</v>
      </c>
      <c r="M20" s="141"/>
      <c r="N20" s="137"/>
      <c r="O20" s="72"/>
    </row>
    <row r="21" spans="1:15">
      <c r="A21" s="13"/>
      <c r="B21" s="134" t="s">
        <v>21</v>
      </c>
      <c r="C21" s="38"/>
      <c r="D21" s="38"/>
      <c r="E21" s="36"/>
      <c r="F21" s="135"/>
      <c r="G21" s="38"/>
      <c r="H21" s="38"/>
      <c r="I21" s="38" t="s">
        <v>22</v>
      </c>
      <c r="J21" s="38"/>
      <c r="K21" s="38"/>
      <c r="L21" s="46"/>
      <c r="M21" s="46"/>
      <c r="N21" s="136"/>
    </row>
    <row r="22" spans="1:15">
      <c r="A22" s="14" t="s">
        <v>12</v>
      </c>
      <c r="B22" s="87">
        <v>1784</v>
      </c>
      <c r="C22" s="84">
        <v>2039</v>
      </c>
      <c r="D22" s="84">
        <v>3823</v>
      </c>
      <c r="E22" s="85">
        <v>3.248757520272038E-2</v>
      </c>
      <c r="F22" s="84">
        <v>1742</v>
      </c>
      <c r="G22" s="84">
        <v>2028</v>
      </c>
      <c r="H22" s="177">
        <v>3770</v>
      </c>
      <c r="I22" s="84">
        <v>45.4</v>
      </c>
      <c r="J22" s="177">
        <v>47.9</v>
      </c>
      <c r="K22" s="169">
        <f t="shared" ref="K22:K23" si="9">AVERAGE(I22:J22)</f>
        <v>46.65</v>
      </c>
      <c r="L22" s="84">
        <v>38.9</v>
      </c>
      <c r="M22" s="84">
        <v>41.2</v>
      </c>
      <c r="N22" s="86">
        <f>AVERAGE(L22:M22)</f>
        <v>40.049999999999997</v>
      </c>
    </row>
    <row r="23" spans="1:15" ht="15.75" thickBot="1">
      <c r="A23" s="14" t="s">
        <v>13</v>
      </c>
      <c r="B23" s="12">
        <v>2446</v>
      </c>
      <c r="C23" s="7">
        <v>2506</v>
      </c>
      <c r="D23" s="7">
        <v>4952</v>
      </c>
      <c r="E23" s="91">
        <v>2.2452853046884502E-2</v>
      </c>
      <c r="F23" s="7">
        <v>2404</v>
      </c>
      <c r="G23" s="7">
        <v>2456</v>
      </c>
      <c r="H23" s="170">
        <v>4860</v>
      </c>
      <c r="I23" s="7">
        <v>42.1</v>
      </c>
      <c r="J23" s="179">
        <v>43.4</v>
      </c>
      <c r="K23" s="179">
        <f t="shared" si="9"/>
        <v>42.75</v>
      </c>
      <c r="L23" s="7">
        <v>35.200000000000003</v>
      </c>
      <c r="M23" s="7">
        <v>35.799999999999997</v>
      </c>
      <c r="N23" s="45">
        <f>AVERAGE(L23:M23)</f>
        <v>35.5</v>
      </c>
    </row>
    <row r="24" spans="1:15" ht="15.75" thickBot="1">
      <c r="A24" s="127" t="s">
        <v>20</v>
      </c>
      <c r="B24" s="88">
        <f>(B23-B22)/B22</f>
        <v>0.37107623318385652</v>
      </c>
      <c r="C24" s="89">
        <f t="shared" ref="C24:D24" si="10">(C23-C22)/C22</f>
        <v>0.22903384011770475</v>
      </c>
      <c r="D24" s="90">
        <f t="shared" si="10"/>
        <v>0.29531781323567879</v>
      </c>
      <c r="E24" s="70">
        <f>(E23-E22)/E22</f>
        <v>-0.30887876651981128</v>
      </c>
      <c r="F24" s="88">
        <f>(F23-F22)/F22</f>
        <v>0.38002296211251435</v>
      </c>
      <c r="G24" s="90">
        <f t="shared" ref="G24:H24" si="11">(G23-G22)/G22</f>
        <v>0.21104536489151873</v>
      </c>
      <c r="H24" s="175">
        <f t="shared" si="11"/>
        <v>0.28912466843501328</v>
      </c>
      <c r="I24" s="88">
        <f>(I23-I22)/I22</f>
        <v>-7.2687224669603465E-2</v>
      </c>
      <c r="J24" s="180">
        <f t="shared" ref="J24:M24" si="12">(J23-J22)/J22</f>
        <v>-9.3945720250521919E-2</v>
      </c>
      <c r="K24" s="180"/>
      <c r="L24" s="89">
        <f t="shared" si="12"/>
        <v>-9.5115681233933061E-2</v>
      </c>
      <c r="M24" s="90">
        <f t="shared" si="12"/>
        <v>-0.13106796116504868</v>
      </c>
      <c r="N24" s="98">
        <f>(N23-N22)/N22</f>
        <v>-0.11360799001248433</v>
      </c>
      <c r="O24" s="73"/>
    </row>
    <row r="25" spans="1:15" ht="15.75" thickBot="1">
      <c r="A25" s="124" t="s">
        <v>15</v>
      </c>
      <c r="B25" s="162">
        <v>2235</v>
      </c>
      <c r="C25" s="163">
        <v>2267</v>
      </c>
      <c r="D25" s="163">
        <v>4502</v>
      </c>
      <c r="E25" s="131">
        <v>2.007639690859021E-2</v>
      </c>
      <c r="F25" s="163">
        <v>2285</v>
      </c>
      <c r="G25" s="163">
        <v>2279</v>
      </c>
      <c r="H25" s="172">
        <v>4564</v>
      </c>
      <c r="I25" s="130">
        <v>38</v>
      </c>
      <c r="J25" s="181">
        <v>41.9</v>
      </c>
      <c r="K25" s="181">
        <f t="shared" ref="K25" si="13">AVERAGE(I25:J25)</f>
        <v>39.950000000000003</v>
      </c>
      <c r="L25" s="130">
        <v>31.9</v>
      </c>
      <c r="M25" s="132">
        <v>34.700000000000003</v>
      </c>
      <c r="N25" s="168">
        <f>AVERAGE(L25:M25)</f>
        <v>33.299999999999997</v>
      </c>
      <c r="O25" s="73"/>
    </row>
    <row r="26" spans="1:15" ht="15.75" thickBot="1">
      <c r="A26" s="142" t="s">
        <v>16</v>
      </c>
      <c r="B26" s="155">
        <f>SUM((B25-B22)/B22)</f>
        <v>0.25280269058295962</v>
      </c>
      <c r="C26" s="155">
        <f t="shared" ref="C26:M26" si="14">SUM((C25-C22)/C22)</f>
        <v>0.1118195193722413</v>
      </c>
      <c r="D26" s="155">
        <f t="shared" si="14"/>
        <v>0.17760920742872091</v>
      </c>
      <c r="E26" s="155">
        <f t="shared" si="14"/>
        <v>-0.38202845908582639</v>
      </c>
      <c r="F26" s="155">
        <f t="shared" si="14"/>
        <v>0.31171067738231917</v>
      </c>
      <c r="G26" s="155">
        <f t="shared" si="14"/>
        <v>0.12376725838264299</v>
      </c>
      <c r="H26" s="178">
        <f>SUM((H25-H22)/H22)</f>
        <v>0.21061007957559683</v>
      </c>
      <c r="I26" s="155">
        <f t="shared" si="14"/>
        <v>-0.16299559471365635</v>
      </c>
      <c r="J26" s="178">
        <f t="shared" si="14"/>
        <v>-0.12526096033402923</v>
      </c>
      <c r="K26" s="178"/>
      <c r="L26" s="155">
        <f t="shared" si="14"/>
        <v>-0.17994858611825193</v>
      </c>
      <c r="M26" s="155">
        <f t="shared" si="14"/>
        <v>-0.15776699029126212</v>
      </c>
      <c r="N26" s="126">
        <f>AVERAGE(L26:M26)</f>
        <v>-0.16885778820475703</v>
      </c>
      <c r="O26" s="138"/>
    </row>
    <row r="27" spans="1:15">
      <c r="A27" s="128" t="s">
        <v>17</v>
      </c>
      <c r="B27" s="139">
        <f>SUM((B25-B23)/B23)</f>
        <v>-8.6263286999182343E-2</v>
      </c>
      <c r="C27" s="139">
        <f t="shared" ref="C27:M27" si="15">SUM((C25-C23)/C23)</f>
        <v>-9.5371109337589785E-2</v>
      </c>
      <c r="D27" s="139">
        <f t="shared" si="15"/>
        <v>-9.0872374798061387E-2</v>
      </c>
      <c r="E27" s="139">
        <f t="shared" si="15"/>
        <v>-0.10584205638953498</v>
      </c>
      <c r="F27" s="139">
        <f t="shared" si="15"/>
        <v>-4.9500831946755405E-2</v>
      </c>
      <c r="G27" s="139">
        <f t="shared" si="15"/>
        <v>-7.2068403908794793E-2</v>
      </c>
      <c r="H27" s="176">
        <f t="shared" si="15"/>
        <v>-6.0905349794238686E-2</v>
      </c>
      <c r="I27" s="139">
        <f t="shared" si="15"/>
        <v>-9.7387173396674617E-2</v>
      </c>
      <c r="J27" s="176">
        <f t="shared" si="15"/>
        <v>-3.4562211981566823E-2</v>
      </c>
      <c r="K27" s="176"/>
      <c r="L27" s="139">
        <f t="shared" si="15"/>
        <v>-9.3750000000000111E-2</v>
      </c>
      <c r="M27" s="139">
        <f t="shared" si="15"/>
        <v>-3.0726256983240066E-2</v>
      </c>
      <c r="N27" s="139"/>
      <c r="O27" s="133"/>
    </row>
    <row r="28" spans="1:15">
      <c r="A28" s="76" t="s">
        <v>23</v>
      </c>
      <c r="B28" s="83"/>
      <c r="C28" s="79" t="s">
        <v>12</v>
      </c>
      <c r="D28" s="26">
        <f>D8+D15+D22</f>
        <v>12407</v>
      </c>
      <c r="E28" s="62"/>
      <c r="F28" s="78"/>
      <c r="G28" s="77" t="s">
        <v>12</v>
      </c>
      <c r="H28" s="26">
        <f>H8+H15+H22</f>
        <v>12513</v>
      </c>
      <c r="I28" s="184">
        <v>794</v>
      </c>
      <c r="J28" s="64"/>
      <c r="K28" s="64"/>
      <c r="L28" s="64"/>
      <c r="M28" s="64"/>
      <c r="N28" s="68"/>
    </row>
    <row r="29" spans="1:15">
      <c r="A29" s="82"/>
      <c r="B29" s="63"/>
      <c r="C29" s="61" t="s">
        <v>13</v>
      </c>
      <c r="D29" s="16">
        <f>D9+D16+D23</f>
        <v>11311</v>
      </c>
      <c r="E29" s="65"/>
      <c r="F29" s="71"/>
      <c r="G29" s="61" t="s">
        <v>13</v>
      </c>
      <c r="H29" s="16">
        <f>H9+H16+H23</f>
        <v>11066</v>
      </c>
      <c r="I29" s="67"/>
      <c r="J29" s="67"/>
      <c r="K29" s="67"/>
      <c r="L29" s="67"/>
      <c r="M29" s="67"/>
      <c r="N29" s="69"/>
    </row>
    <row r="30" spans="1:15" ht="15.75" thickBot="1">
      <c r="A30" s="144"/>
      <c r="B30" s="145"/>
      <c r="C30" s="146" t="s">
        <v>15</v>
      </c>
      <c r="D30" s="123">
        <f>SUM(D11,D18,D25)</f>
        <v>12407</v>
      </c>
      <c r="E30" s="147"/>
      <c r="F30" s="148"/>
      <c r="G30" s="146" t="s">
        <v>15</v>
      </c>
      <c r="H30" s="123">
        <f>SUM(H11,H18,H25)</f>
        <v>12442</v>
      </c>
      <c r="I30" s="149"/>
      <c r="J30" s="150"/>
      <c r="K30" s="150"/>
      <c r="L30" s="150"/>
      <c r="M30" s="151"/>
      <c r="N30" s="152"/>
    </row>
    <row r="31" spans="1:15" ht="15.75" thickBot="1">
      <c r="A31" s="66"/>
      <c r="B31" s="99"/>
      <c r="C31" s="100" t="s">
        <v>24</v>
      </c>
      <c r="D31" s="101">
        <f>(D30-D28)/D28</f>
        <v>0</v>
      </c>
      <c r="E31" s="102"/>
      <c r="F31" s="99"/>
      <c r="G31" s="100" t="s">
        <v>20</v>
      </c>
      <c r="H31" s="101">
        <f>(H30-H28)/H28</f>
        <v>-5.6740989371054104E-3</v>
      </c>
      <c r="I31" s="103"/>
      <c r="J31" s="104"/>
      <c r="K31" s="104"/>
      <c r="L31" s="105" t="s">
        <v>25</v>
      </c>
      <c r="M31" s="100"/>
      <c r="N31" s="106">
        <f>(N10+N17+N24)/3</f>
        <v>-0.13231720626395632</v>
      </c>
    </row>
    <row r="32" spans="1:15" ht="15.75" thickBot="1">
      <c r="A32" s="95" t="s">
        <v>26</v>
      </c>
      <c r="B32" s="95"/>
      <c r="C32" s="95"/>
      <c r="D32" s="96"/>
      <c r="E32" s="95"/>
      <c r="F32" s="95"/>
      <c r="G32" s="95"/>
      <c r="H32" s="96"/>
      <c r="I32" s="95"/>
      <c r="J32" s="95"/>
      <c r="K32" s="95"/>
      <c r="L32" s="97"/>
      <c r="M32" s="95"/>
      <c r="N32" s="96"/>
      <c r="O32" s="95"/>
    </row>
    <row r="33" spans="1:15" s="195" customFormat="1" ht="30.75" thickBot="1">
      <c r="A33" s="188" t="s">
        <v>27</v>
      </c>
      <c r="B33" s="189"/>
      <c r="C33" s="190"/>
      <c r="D33" s="191"/>
      <c r="E33" s="189"/>
      <c r="F33" s="189"/>
      <c r="G33" s="189"/>
      <c r="H33" s="191"/>
      <c r="I33" s="189"/>
      <c r="J33" s="189"/>
      <c r="K33" s="189"/>
      <c r="L33" s="192"/>
      <c r="M33" s="189"/>
      <c r="N33" s="193"/>
      <c r="O33" s="194"/>
    </row>
    <row r="34" spans="1:15" ht="15.75" thickBot="1">
      <c r="A34" s="115"/>
      <c r="B34" s="211" t="s">
        <v>1</v>
      </c>
      <c r="C34" s="211"/>
      <c r="D34" s="211"/>
      <c r="E34" s="212"/>
      <c r="F34" s="211" t="s">
        <v>2</v>
      </c>
      <c r="G34" s="211"/>
      <c r="H34" s="211"/>
      <c r="I34" s="211"/>
      <c r="J34" s="211"/>
      <c r="K34" s="187"/>
      <c r="L34" s="19"/>
      <c r="M34" s="19"/>
      <c r="N34" s="116"/>
      <c r="O34" s="95"/>
    </row>
    <row r="35" spans="1:15" ht="15.75" thickBot="1">
      <c r="A35" s="115"/>
      <c r="B35" s="209" t="s">
        <v>3</v>
      </c>
      <c r="C35" s="209"/>
      <c r="D35" s="213"/>
      <c r="E35" s="94" t="s">
        <v>4</v>
      </c>
      <c r="F35" s="209" t="s">
        <v>3</v>
      </c>
      <c r="G35" s="209"/>
      <c r="H35" s="213"/>
      <c r="I35" s="214" t="s">
        <v>5</v>
      </c>
      <c r="J35" s="208"/>
      <c r="K35" s="185"/>
      <c r="L35" s="208" t="s">
        <v>6</v>
      </c>
      <c r="M35" s="209"/>
      <c r="N35" s="210"/>
      <c r="O35" s="95"/>
    </row>
    <row r="36" spans="1:15">
      <c r="A36" s="117"/>
      <c r="B36" s="24" t="s">
        <v>7</v>
      </c>
      <c r="C36" s="1" t="s">
        <v>8</v>
      </c>
      <c r="D36" s="1" t="s">
        <v>9</v>
      </c>
      <c r="E36" s="3" t="s">
        <v>9</v>
      </c>
      <c r="F36" s="24" t="s">
        <v>7</v>
      </c>
      <c r="G36" s="1" t="s">
        <v>8</v>
      </c>
      <c r="H36" s="1" t="s">
        <v>9</v>
      </c>
      <c r="I36" s="1" t="s">
        <v>7</v>
      </c>
      <c r="J36" s="2" t="str">
        <f>G36</f>
        <v>Northbound</v>
      </c>
      <c r="K36" s="2"/>
      <c r="L36" s="1" t="str">
        <f>I36</f>
        <v>Southbound</v>
      </c>
      <c r="M36" s="1" t="str">
        <f>J36</f>
        <v>Northbound</v>
      </c>
      <c r="N36" s="119" t="s">
        <v>9</v>
      </c>
      <c r="O36" s="95"/>
    </row>
    <row r="37" spans="1:15" ht="15.75" thickBot="1">
      <c r="A37" s="118"/>
      <c r="B37" s="120" t="s">
        <v>28</v>
      </c>
      <c r="C37" s="5"/>
      <c r="D37" s="5"/>
      <c r="E37" s="93"/>
      <c r="F37" s="5"/>
      <c r="G37" s="5"/>
      <c r="H37" s="5"/>
      <c r="I37" s="5"/>
      <c r="J37" s="5"/>
      <c r="K37" s="5"/>
      <c r="L37" s="49"/>
      <c r="M37" s="49"/>
      <c r="N37" s="110"/>
    </row>
    <row r="38" spans="1:15">
      <c r="A38" s="107" t="s">
        <v>29</v>
      </c>
      <c r="B38" s="84">
        <v>1812</v>
      </c>
      <c r="C38" s="84">
        <v>2043</v>
      </c>
      <c r="D38" s="84">
        <v>3855</v>
      </c>
      <c r="E38" s="121">
        <v>4.2165862766454024E-2</v>
      </c>
      <c r="F38" s="87">
        <v>1853</v>
      </c>
      <c r="G38" s="84">
        <v>2091</v>
      </c>
      <c r="H38" s="84">
        <v>3944</v>
      </c>
      <c r="I38" s="84">
        <v>48.4</v>
      </c>
      <c r="J38" s="84">
        <v>49.3</v>
      </c>
      <c r="K38" s="84"/>
      <c r="L38" s="84">
        <v>42.9</v>
      </c>
      <c r="M38" s="84">
        <v>43.6</v>
      </c>
      <c r="N38" s="108">
        <f>AVERAGE(L38:M38)</f>
        <v>43.25</v>
      </c>
    </row>
    <row r="39" spans="1:15" ht="15.75" thickBot="1">
      <c r="A39" s="164">
        <v>45776</v>
      </c>
      <c r="B39" s="157">
        <v>1662</v>
      </c>
      <c r="C39" s="158">
        <v>1706</v>
      </c>
      <c r="D39" s="158">
        <v>3368</v>
      </c>
      <c r="E39" s="159">
        <v>4.06648857227664E-2</v>
      </c>
      <c r="F39" s="158">
        <v>1748</v>
      </c>
      <c r="G39" s="158">
        <v>1763</v>
      </c>
      <c r="H39" s="158">
        <v>3511</v>
      </c>
      <c r="I39" s="158">
        <v>47</v>
      </c>
      <c r="J39" s="160">
        <v>48.8</v>
      </c>
      <c r="K39" s="160"/>
      <c r="L39" s="158">
        <v>41.7</v>
      </c>
      <c r="M39" s="161">
        <v>42.8</v>
      </c>
      <c r="N39" s="156"/>
    </row>
    <row r="40" spans="1:15">
      <c r="A40" s="109"/>
      <c r="B40" s="92" t="s">
        <v>30</v>
      </c>
      <c r="C40" s="5"/>
      <c r="D40" s="38"/>
      <c r="E40" s="36"/>
      <c r="F40" s="5"/>
      <c r="G40" s="5"/>
      <c r="H40" s="38"/>
      <c r="I40" s="5"/>
      <c r="J40" s="5"/>
      <c r="K40" s="5"/>
      <c r="L40" s="49"/>
      <c r="M40" s="49"/>
      <c r="N40" s="110"/>
    </row>
    <row r="41" spans="1:15">
      <c r="A41" s="107" t="s">
        <v>29</v>
      </c>
      <c r="B41" s="84">
        <v>86</v>
      </c>
      <c r="C41" s="84">
        <v>123</v>
      </c>
      <c r="D41" s="84">
        <v>209</v>
      </c>
      <c r="E41" s="121">
        <v>2.5763358778625955E-2</v>
      </c>
      <c r="F41" s="87">
        <v>84</v>
      </c>
      <c r="G41" s="84">
        <v>118</v>
      </c>
      <c r="H41" s="84">
        <v>202</v>
      </c>
      <c r="I41" s="84">
        <v>38.299999999999997</v>
      </c>
      <c r="J41" s="84">
        <v>41.6</v>
      </c>
      <c r="K41" s="84"/>
      <c r="L41" s="84">
        <v>29.2</v>
      </c>
      <c r="M41" s="84">
        <v>32</v>
      </c>
      <c r="N41" s="108">
        <f>AVERAGE(L41:M41)</f>
        <v>30.6</v>
      </c>
    </row>
    <row r="42" spans="1:15">
      <c r="A42" s="109"/>
      <c r="B42" s="92" t="s">
        <v>31</v>
      </c>
      <c r="C42" s="5"/>
      <c r="D42" s="38"/>
      <c r="E42" s="36"/>
      <c r="F42" s="5"/>
      <c r="G42" s="5"/>
      <c r="H42" s="38"/>
      <c r="I42" s="5"/>
      <c r="J42" s="5"/>
      <c r="K42" s="5"/>
      <c r="L42" s="49"/>
      <c r="M42" s="49"/>
      <c r="N42" s="110"/>
    </row>
    <row r="43" spans="1:15" ht="15.75" thickBot="1">
      <c r="A43" s="111" t="s">
        <v>29</v>
      </c>
      <c r="B43" s="112">
        <v>394</v>
      </c>
      <c r="C43" s="112">
        <v>399</v>
      </c>
      <c r="D43" s="112">
        <v>793</v>
      </c>
      <c r="E43" s="122">
        <v>3.8025686225132208E-2</v>
      </c>
      <c r="F43" s="114">
        <v>397</v>
      </c>
      <c r="G43" s="112">
        <v>407</v>
      </c>
      <c r="H43" s="112">
        <v>804</v>
      </c>
      <c r="I43" s="112">
        <v>47.2</v>
      </c>
      <c r="J43" s="112">
        <v>46.4</v>
      </c>
      <c r="K43" s="112"/>
      <c r="L43" s="112">
        <v>39.299999999999997</v>
      </c>
      <c r="M43" s="112">
        <v>37.799999999999997</v>
      </c>
      <c r="N43" s="113">
        <f>AVERAGE(L43:M43)</f>
        <v>38.549999999999997</v>
      </c>
    </row>
    <row r="45" spans="1:15">
      <c r="N45" s="74"/>
    </row>
    <row r="46" spans="1:15">
      <c r="G46" s="52"/>
      <c r="H46" s="8"/>
    </row>
    <row r="48" spans="1:15">
      <c r="N48" s="72"/>
    </row>
  </sheetData>
  <mergeCells count="13">
    <mergeCell ref="L5:N5"/>
    <mergeCell ref="B3:J3"/>
    <mergeCell ref="B4:E4"/>
    <mergeCell ref="F4:J4"/>
    <mergeCell ref="B5:D5"/>
    <mergeCell ref="F5:H5"/>
    <mergeCell ref="I5:J5"/>
    <mergeCell ref="L35:N35"/>
    <mergeCell ref="B34:E34"/>
    <mergeCell ref="F34:J34"/>
    <mergeCell ref="B35:D35"/>
    <mergeCell ref="F35:H35"/>
    <mergeCell ref="I35:J3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437826BB27A24380C888056D5E9EAA" ma:contentTypeVersion="28" ma:contentTypeDescription="Create a new document." ma:contentTypeScope="" ma:versionID="46ae6254dbae14a39403fd4a65f98089">
  <xsd:schema xmlns:xsd="http://www.w3.org/2001/XMLSchema" xmlns:xs="http://www.w3.org/2001/XMLSchema" xmlns:p="http://schemas.microsoft.com/office/2006/metadata/properties" xmlns:ns1="http://schemas.microsoft.com/sharepoint/v3" xmlns:ns2="dfd774ec-d09d-4acf-ac05-58d3c4dc2a53" xmlns:ns3="e21905b4-bb8f-4c45-ba04-d5a8de717bed" xmlns:ns4="fcda6743-17dc-433e-88ab-476f65ba655b" targetNamespace="http://schemas.microsoft.com/office/2006/metadata/properties" ma:root="true" ma:fieldsID="ab75d49100901aad2380269ee0f6c28d" ns1:_="" ns2:_="" ns3:_="" ns4:_="">
    <xsd:import namespace="http://schemas.microsoft.com/sharepoint/v3"/>
    <xsd:import namespace="dfd774ec-d09d-4acf-ac05-58d3c4dc2a53"/>
    <xsd:import namespace="e21905b4-bb8f-4c45-ba04-d5a8de717bed"/>
    <xsd:import namespace="fcda6743-17dc-433e-88ab-476f65ba655b"/>
    <xsd:element name="properties">
      <xsd:complexType>
        <xsd:sequence>
          <xsd:element name="documentManagement">
            <xsd:complexType>
              <xsd:all>
                <xsd:element ref="ns2:Trove_x0020_Classification" minOccurs="0"/>
                <xsd:element ref="ns3:Trove_x0020_Creator" minOccurs="0"/>
                <xsd:element ref="ns3:Trove_x0020_Owner" minOccurs="0"/>
                <xsd:element ref="ns3:Trove_x0020_ID" minOccurs="0"/>
                <xsd:element ref="ns3:Trove_x0020_Path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2:SharedWithUsers" minOccurs="0"/>
                <xsd:element ref="ns2:SharedWithDetails" minOccurs="0"/>
                <xsd:element ref="ns2:_dlc_DocId" minOccurs="0"/>
                <xsd:element ref="ns2:_dlc_DocIdUrl" minOccurs="0"/>
                <xsd:element ref="ns2:_dlc_DocIdPersistId" minOccurs="0"/>
                <xsd:element ref="ns3:lcf76f155ced4ddcb4097134ff3c332f" minOccurs="0"/>
                <xsd:element ref="ns4:TaxCatchAll" minOccurs="0"/>
                <xsd:element ref="ns3:Trove_x0020_Description" minOccurs="0"/>
                <xsd:element ref="ns3:_Flow_SignoffStatus" minOccurs="0"/>
                <xsd:element ref="ns3:MediaServiceObjectDetectorVersions" minOccurs="0"/>
                <xsd:element ref="ns1:_ip_UnifiedCompliancePolicyProperties" minOccurs="0"/>
                <xsd:element ref="ns1:_ip_UnifiedCompliancePolicyUIAction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d774ec-d09d-4acf-ac05-58d3c4dc2a53" elementFormDefault="qualified">
    <xsd:import namespace="http://schemas.microsoft.com/office/2006/documentManagement/types"/>
    <xsd:import namespace="http://schemas.microsoft.com/office/infopath/2007/PartnerControls"/>
    <xsd:element name="Trove_x0020_Classification" ma:index="8" nillable="true" ma:displayName="Trove Classification" ma:internalName="Trove_x0020_Classification">
      <xsd:simpleType>
        <xsd:restriction base="dms:Text">
          <xsd:maxLength value="255"/>
        </xsd:restriction>
      </xsd:simple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6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1905b4-bb8f-4c45-ba04-d5a8de717bed" elementFormDefault="qualified">
    <xsd:import namespace="http://schemas.microsoft.com/office/2006/documentManagement/types"/>
    <xsd:import namespace="http://schemas.microsoft.com/office/infopath/2007/PartnerControls"/>
    <xsd:element name="Trove_x0020_Creator" ma:index="9" nillable="true" ma:displayName="Trove Creator" ma:internalName="Trove_x0020_Creator">
      <xsd:simpleType>
        <xsd:restriction base="dms:Text"/>
      </xsd:simpleType>
    </xsd:element>
    <xsd:element name="Trove_x0020_Owner" ma:index="10" nillable="true" ma:displayName="Trove Owner" ma:internalName="Trove_x0020_Owner">
      <xsd:simpleType>
        <xsd:restriction base="dms:Text"/>
      </xsd:simpleType>
    </xsd:element>
    <xsd:element name="Trove_x0020_ID" ma:index="11" nillable="true" ma:displayName="Trove ID" ma:internalName="Trove_x0020_ID">
      <xsd:simpleType>
        <xsd:restriction base="dms:Text"/>
      </xsd:simpleType>
    </xsd:element>
    <xsd:element name="Trove_x0020_Path" ma:index="12" nillable="true" ma:displayName="Trove Path" ma:internalName="Trove_x0020_Path">
      <xsd:simpleType>
        <xsd:restriction base="dms:Note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30" nillable="true" ma:taxonomy="true" ma:internalName="lcf76f155ced4ddcb4097134ff3c332f" ma:taxonomyFieldName="MediaServiceImageTags" ma:displayName="Image Tags" ma:readOnly="false" ma:fieldId="{5cf76f15-5ced-4ddc-b409-7134ff3c332f}" ma:taxonomyMulti="true" ma:sspId="0016afcd-db3d-4166-ac7a-d96cb2c298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Trove_x0020_Description" ma:index="32" nillable="true" ma:displayName="Trove Description" ma:internalName="Trove_x0020_Description">
      <xsd:simpleType>
        <xsd:restriction base="dms:Note"/>
      </xsd:simpleType>
    </xsd:element>
    <xsd:element name="_Flow_SignoffStatus" ma:index="33" nillable="true" ma:displayName="Sign-off status" ma:internalName="Sign_x002d_off_x0020_status">
      <xsd:simpleType>
        <xsd:restriction base="dms:Text"/>
      </xsd:simpleType>
    </xsd:element>
    <xsd:element name="MediaServiceObjectDetectorVersions" ma:index="3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da6743-17dc-433e-88ab-476f65ba655b" elementFormDefault="qualified">
    <xsd:import namespace="http://schemas.microsoft.com/office/2006/documentManagement/types"/>
    <xsd:import namespace="http://schemas.microsoft.com/office/infopath/2007/PartnerControls"/>
    <xsd:element name="TaxCatchAll" ma:index="31" nillable="true" ma:displayName="Taxonomy Catch All Column" ma:hidden="true" ma:list="{2bdd8862-37e3-4522-b91c-4f4263138a2d}" ma:internalName="TaxCatchAll" ma:showField="CatchAllData" ma:web="dfd774ec-d09d-4acf-ac05-58d3c4dc2a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rove_x0020_Path xmlns="e21905b4-bb8f-4c45-ba04-d5a8de717bed" xsi:nil="true"/>
    <_ip_UnifiedCompliancePolicyUIAction xmlns="http://schemas.microsoft.com/sharepoint/v3" xsi:nil="true"/>
    <Trove_x0020_Description xmlns="e21905b4-bb8f-4c45-ba04-d5a8de717bed" xsi:nil="true"/>
    <TaxCatchAll xmlns="fcda6743-17dc-433e-88ab-476f65ba655b" xsi:nil="true"/>
    <Trove_x0020_Owner xmlns="e21905b4-bb8f-4c45-ba04-d5a8de717bed" xsi:nil="true"/>
    <Trove_x0020_ID xmlns="e21905b4-bb8f-4c45-ba04-d5a8de717bed" xsi:nil="true"/>
    <lcf76f155ced4ddcb4097134ff3c332f xmlns="e21905b4-bb8f-4c45-ba04-d5a8de717bed">
      <Terms xmlns="http://schemas.microsoft.com/office/infopath/2007/PartnerControls"/>
    </lcf76f155ced4ddcb4097134ff3c332f>
    <Trove_x0020_Classification xmlns="dfd774ec-d09d-4acf-ac05-58d3c4dc2a53" xsi:nil="true"/>
    <_ip_UnifiedCompliancePolicyProperties xmlns="http://schemas.microsoft.com/sharepoint/v3" xsi:nil="true"/>
    <_Flow_SignoffStatus xmlns="e21905b4-bb8f-4c45-ba04-d5a8de717bed" xsi:nil="true"/>
    <Trove_x0020_Creator xmlns="e21905b4-bb8f-4c45-ba04-d5a8de717bed" xsi:nil="true"/>
    <_dlc_DocId xmlns="dfd774ec-d09d-4acf-ac05-58d3c4dc2a53">SPOT-46176460-1298585</_dlc_DocId>
    <_dlc_DocIdUrl xmlns="dfd774ec-d09d-4acf-ac05-58d3c4dc2a53">
      <Url>https://wccgovtnz.sharepoint.com/sites/spot/_layouts/15/DocIdRedir.aspx?ID=SPOT-46176460-1298585</Url>
      <Description>SPOT-46176460-1298585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8B98F96F-2880-4A08-8D9E-08516FA0390E}"/>
</file>

<file path=customXml/itemProps2.xml><?xml version="1.0" encoding="utf-8"?>
<ds:datastoreItem xmlns:ds="http://schemas.openxmlformats.org/officeDocument/2006/customXml" ds:itemID="{5F89DC63-0E1B-4A29-BF20-C05855C88348}"/>
</file>

<file path=customXml/itemProps3.xml><?xml version="1.0" encoding="utf-8"?>
<ds:datastoreItem xmlns:ds="http://schemas.openxmlformats.org/officeDocument/2006/customXml" ds:itemID="{43654345-67E3-4DFD-9822-6D91F666F634}"/>
</file>

<file path=customXml/itemProps4.xml><?xml version="1.0" encoding="utf-8"?>
<ds:datastoreItem xmlns:ds="http://schemas.openxmlformats.org/officeDocument/2006/customXml" ds:itemID="{922A4A0D-E2BB-46A1-9AD3-305E8C07EC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 Litherland</dc:creator>
  <cp:keywords/>
  <dc:description/>
  <cp:lastModifiedBy/>
  <cp:revision/>
  <dcterms:created xsi:type="dcterms:W3CDTF">2024-04-19T02:36:19Z</dcterms:created>
  <dcterms:modified xsi:type="dcterms:W3CDTF">2026-05-13T04:40:47Z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0x010100F3437826BB27A24380C888056D5E9EAA</vt:lpwstr>
  </property>
  <property fmtid="{D5CDD505-2E9C-101B-9397-08002B2CF9AE}" pid="3" name="_dlc_DocIdItemGuid">
    <vt:lpwstr>c43c8633-c5ea-44ce-8856-b9dcc4c07c25</vt:lpwstr>
  </property>
  <property fmtid="{D5CDD505-2E9C-101B-9397-08002B2CF9AE}" pid="4" name="MediaServiceImageTags">
    <vt:lpwstr/>
  </property>
</Properties>
</file>